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1FC08055-986C-6B48-BD70-9AF0DA44587E}" xr6:coauthVersionLast="47" xr6:coauthVersionMax="47" xr10:uidLastSave="{00000000-0000-0000-0000-000000000000}"/>
  <bookViews>
    <workbookView xWindow="0" yWindow="0" windowWidth="44800" windowHeight="2520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35" i="22" l="1"/>
  <c r="AB335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Z335" i="22"/>
  <c r="Y335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W335" i="22"/>
  <c r="V335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N335" i="22"/>
  <c r="M335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Q335" i="22"/>
  <c r="P335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T335" i="22"/>
  <c r="S335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S103" i="22"/>
  <c r="T103" i="22"/>
  <c r="S102" i="22"/>
  <c r="T102" i="22"/>
  <c r="S101" i="22"/>
  <c r="T101" i="22"/>
  <c r="S100" i="22"/>
  <c r="T100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99" i="22"/>
  <c r="AB99" i="22"/>
  <c r="Z99" i="22"/>
  <c r="Y99" i="22"/>
  <c r="W99" i="22"/>
  <c r="V99" i="22"/>
  <c r="N99" i="22"/>
  <c r="M99" i="22"/>
  <c r="Q99" i="22"/>
  <c r="P99" i="22"/>
  <c r="T99" i="22"/>
  <c r="S99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333" i="22"/>
  <c r="X333" i="22"/>
  <c r="U333" i="22"/>
  <c r="R333" i="22"/>
  <c r="O333" i="22"/>
  <c r="L333" i="22"/>
  <c r="AA334" i="22"/>
  <c r="X334" i="22"/>
  <c r="U334" i="22"/>
  <c r="R334" i="22"/>
  <c r="O334" i="22"/>
  <c r="L334" i="22"/>
  <c r="AC331" i="22"/>
  <c r="AB331" i="22"/>
  <c r="Z331" i="22"/>
  <c r="Y331" i="22"/>
  <c r="W331" i="22"/>
  <c r="V331" i="22"/>
  <c r="T331" i="22"/>
  <c r="S331" i="22"/>
  <c r="Q331" i="22"/>
  <c r="P331" i="22"/>
  <c r="N331" i="22"/>
  <c r="M331" i="22"/>
  <c r="AC330" i="22"/>
  <c r="AB330" i="22"/>
  <c r="Z330" i="22"/>
  <c r="Y330" i="22"/>
  <c r="W330" i="22"/>
  <c r="V330" i="22"/>
  <c r="T330" i="22"/>
  <c r="S330" i="22"/>
  <c r="Q330" i="22"/>
  <c r="P330" i="22"/>
  <c r="N330" i="22"/>
  <c r="M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AC324" i="22"/>
  <c r="AB324" i="22"/>
  <c r="Z324" i="22"/>
  <c r="Y324" i="22"/>
  <c r="W324" i="22"/>
  <c r="V324" i="22"/>
  <c r="T324" i="22"/>
  <c r="S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A304" i="22"/>
  <c r="U304" i="22"/>
  <c r="X304" i="22" s="1"/>
  <c r="AC194" i="22"/>
  <c r="AB194" i="22"/>
  <c r="AC193" i="22"/>
  <c r="AB193" i="22"/>
  <c r="AC192" i="22"/>
  <c r="AB192" i="22"/>
  <c r="AC191" i="22"/>
  <c r="AB191" i="22"/>
  <c r="AC190" i="22"/>
  <c r="AB190" i="22"/>
  <c r="AC189" i="22"/>
  <c r="AB189" i="22"/>
  <c r="AC188" i="22"/>
  <c r="AB188" i="22"/>
  <c r="Z194" i="22"/>
  <c r="Y194" i="22"/>
  <c r="Z193" i="22"/>
  <c r="Y193" i="22"/>
  <c r="Z192" i="22"/>
  <c r="Y192" i="22"/>
  <c r="Z191" i="22"/>
  <c r="Y191" i="22"/>
  <c r="Z190" i="22"/>
  <c r="Y190" i="22"/>
  <c r="Z189" i="22"/>
  <c r="Y189" i="22"/>
  <c r="Z188" i="22"/>
  <c r="Y188" i="22"/>
  <c r="W194" i="22"/>
  <c r="V194" i="22"/>
  <c r="W193" i="22"/>
  <c r="V193" i="22"/>
  <c r="W192" i="22"/>
  <c r="V192" i="22"/>
  <c r="W191" i="22"/>
  <c r="V191" i="22"/>
  <c r="W190" i="22"/>
  <c r="V190" i="22"/>
  <c r="W189" i="22"/>
  <c r="V189" i="22"/>
  <c r="W188" i="22"/>
  <c r="V188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81" i="22"/>
  <c r="X181" i="22" s="1"/>
  <c r="U182" i="22"/>
  <c r="W182" i="22" s="1"/>
  <c r="U183" i="22"/>
  <c r="V183" i="22" s="1"/>
  <c r="U184" i="22"/>
  <c r="W184" i="22" s="1"/>
  <c r="U185" i="22"/>
  <c r="X185" i="22" s="1"/>
  <c r="U186" i="22"/>
  <c r="X186" i="22" s="1"/>
  <c r="U187" i="22"/>
  <c r="X187" i="22" s="1"/>
  <c r="U26" i="22"/>
  <c r="X26" i="22" s="1"/>
  <c r="U25" i="22"/>
  <c r="W25" i="22" s="1"/>
  <c r="AC262" i="22"/>
  <c r="AB262" i="22"/>
  <c r="Z262" i="22"/>
  <c r="Y262" i="22"/>
  <c r="W262" i="22"/>
  <c r="V262" i="22"/>
  <c r="N262" i="22"/>
  <c r="M262" i="22"/>
  <c r="Q262" i="22"/>
  <c r="P262" i="22"/>
  <c r="T262" i="22"/>
  <c r="S262" i="22"/>
  <c r="AC117" i="22"/>
  <c r="AB117" i="22"/>
  <c r="Z117" i="22"/>
  <c r="Y117" i="22"/>
  <c r="W117" i="22"/>
  <c r="V117" i="22"/>
  <c r="T117" i="22"/>
  <c r="S117" i="22"/>
  <c r="Q117" i="22"/>
  <c r="P117" i="22"/>
  <c r="N117" i="22"/>
  <c r="M117" i="22"/>
  <c r="AC173" i="22"/>
  <c r="AB173" i="22"/>
  <c r="Z173" i="22"/>
  <c r="Y173" i="22"/>
  <c r="W173" i="22"/>
  <c r="V173" i="22"/>
  <c r="U180" i="22"/>
  <c r="X180" i="22" s="1"/>
  <c r="U179" i="22"/>
  <c r="X179" i="22" s="1"/>
  <c r="U178" i="22"/>
  <c r="X178" i="22" s="1"/>
  <c r="U177" i="22"/>
  <c r="W177" i="22" s="1"/>
  <c r="U176" i="22"/>
  <c r="X176" i="22" s="1"/>
  <c r="U175" i="22"/>
  <c r="X175" i="22" s="1"/>
  <c r="AA175" i="22" s="1"/>
  <c r="U174" i="22"/>
  <c r="X174" i="22" s="1"/>
  <c r="AC272" i="22"/>
  <c r="AB272" i="22"/>
  <c r="Z272" i="22"/>
  <c r="Y272" i="22"/>
  <c r="W272" i="22"/>
  <c r="V272" i="22"/>
  <c r="Y287" i="22"/>
  <c r="W287" i="22"/>
  <c r="V287" i="22"/>
  <c r="T287" i="22"/>
  <c r="N194" i="22"/>
  <c r="M194" i="22"/>
  <c r="AB287" i="22"/>
  <c r="S287" i="22"/>
  <c r="P287" i="22"/>
  <c r="M287" i="22"/>
  <c r="U285" i="22"/>
  <c r="X285" i="22" s="1"/>
  <c r="Y285" i="22" s="1"/>
  <c r="U284" i="22"/>
  <c r="W284" i="22" s="1"/>
  <c r="U283" i="22"/>
  <c r="V283" i="22" s="1"/>
  <c r="U282" i="22"/>
  <c r="X282" i="22" s="1"/>
  <c r="U281" i="22"/>
  <c r="X281" i="22" s="1"/>
  <c r="Y281" i="22" s="1"/>
  <c r="U280" i="22"/>
  <c r="X280" i="22" s="1"/>
  <c r="U279" i="22"/>
  <c r="V279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0" i="22"/>
  <c r="AB230" i="22"/>
  <c r="AC229" i="22"/>
  <c r="AB229" i="22"/>
  <c r="Z230" i="22"/>
  <c r="Y230" i="22"/>
  <c r="Z229" i="22"/>
  <c r="Y229" i="22"/>
  <c r="W230" i="22"/>
  <c r="V230" i="22"/>
  <c r="W229" i="22"/>
  <c r="V229" i="22"/>
  <c r="T230" i="22"/>
  <c r="S230" i="22"/>
  <c r="T229" i="22"/>
  <c r="S229" i="22"/>
  <c r="Q230" i="22"/>
  <c r="P230" i="22"/>
  <c r="Q229" i="22"/>
  <c r="P229" i="22"/>
  <c r="N230" i="22"/>
  <c r="M230" i="22"/>
  <c r="N229" i="22"/>
  <c r="M229" i="22"/>
  <c r="AC231" i="22"/>
  <c r="AB231" i="22"/>
  <c r="Z231" i="22"/>
  <c r="Y231" i="22"/>
  <c r="W231" i="22"/>
  <c r="V231" i="22"/>
  <c r="N231" i="22"/>
  <c r="M231" i="22"/>
  <c r="Q231" i="22"/>
  <c r="P231" i="22"/>
  <c r="T231" i="22"/>
  <c r="S231" i="22"/>
  <c r="AE10" i="22"/>
  <c r="AE11" i="22"/>
  <c r="AE124" i="22"/>
  <c r="AE125" i="22"/>
  <c r="AE126" i="22"/>
  <c r="AE152" i="22"/>
  <c r="AE153" i="22"/>
  <c r="AE154" i="22"/>
  <c r="AE155" i="22"/>
  <c r="AE156" i="22"/>
  <c r="AE157" i="22"/>
  <c r="AE158" i="22"/>
  <c r="AE211" i="22"/>
  <c r="AE212" i="22"/>
  <c r="AE213" i="22"/>
  <c r="AE214" i="22"/>
  <c r="AE215" i="22"/>
  <c r="AE216" i="22"/>
  <c r="AE217" i="22"/>
  <c r="AE260" i="22"/>
  <c r="AE277" i="22"/>
  <c r="AE278" i="22"/>
  <c r="AE289" i="22"/>
  <c r="AE298" i="22"/>
  <c r="AE299" i="22"/>
  <c r="AE300" i="22"/>
  <c r="AA172" i="22"/>
  <c r="AC172" i="22" s="1"/>
  <c r="X172" i="22"/>
  <c r="Y172" i="22" s="1"/>
  <c r="U172" i="22"/>
  <c r="V172" i="22" s="1"/>
  <c r="AA171" i="22"/>
  <c r="AB171" i="22" s="1"/>
  <c r="X171" i="22"/>
  <c r="Z171" i="22" s="1"/>
  <c r="U171" i="22"/>
  <c r="W171" i="22" s="1"/>
  <c r="AA170" i="22"/>
  <c r="AC170" i="22" s="1"/>
  <c r="X170" i="22"/>
  <c r="Y170" i="22" s="1"/>
  <c r="U170" i="22"/>
  <c r="V170" i="22" s="1"/>
  <c r="AA169" i="22"/>
  <c r="AC169" i="22" s="1"/>
  <c r="X169" i="22"/>
  <c r="Y169" i="22" s="1"/>
  <c r="U169" i="22"/>
  <c r="W169" i="22" s="1"/>
  <c r="AA168" i="22"/>
  <c r="AB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O172" i="22"/>
  <c r="P172" i="22" s="1"/>
  <c r="L172" i="22"/>
  <c r="M172" i="22" s="1"/>
  <c r="O171" i="22"/>
  <c r="Q171" i="22" s="1"/>
  <c r="L171" i="22"/>
  <c r="M171" i="22" s="1"/>
  <c r="O170" i="22"/>
  <c r="Q170" i="22" s="1"/>
  <c r="L170" i="22"/>
  <c r="M170" i="22" s="1"/>
  <c r="O169" i="22"/>
  <c r="Q169" i="22" s="1"/>
  <c r="L169" i="22"/>
  <c r="N169" i="22" s="1"/>
  <c r="O168" i="22"/>
  <c r="Q168" i="22" s="1"/>
  <c r="L168" i="22"/>
  <c r="N168" i="22" s="1"/>
  <c r="O167" i="22"/>
  <c r="P167" i="22" s="1"/>
  <c r="L167" i="22"/>
  <c r="N167" i="22" s="1"/>
  <c r="AA166" i="22"/>
  <c r="AC166" i="22" s="1"/>
  <c r="X166" i="22"/>
  <c r="Z166" i="22" s="1"/>
  <c r="U166" i="22"/>
  <c r="W166" i="22" s="1"/>
  <c r="O166" i="22"/>
  <c r="Q166" i="22" s="1"/>
  <c r="L166" i="22"/>
  <c r="N166" i="22" s="1"/>
  <c r="AA201" i="22"/>
  <c r="AC201" i="22" s="1"/>
  <c r="X201" i="22"/>
  <c r="Z201" i="22" s="1"/>
  <c r="U201" i="22"/>
  <c r="W201" i="22" s="1"/>
  <c r="AA200" i="22"/>
  <c r="AB200" i="22" s="1"/>
  <c r="X200" i="22"/>
  <c r="Z200" i="22" s="1"/>
  <c r="U200" i="22"/>
  <c r="W200" i="22" s="1"/>
  <c r="AA199" i="22"/>
  <c r="AB199" i="22" s="1"/>
  <c r="X199" i="22"/>
  <c r="Z199" i="22" s="1"/>
  <c r="U199" i="22"/>
  <c r="V199" i="22" s="1"/>
  <c r="AA198" i="22"/>
  <c r="AB198" i="22" s="1"/>
  <c r="X198" i="22"/>
  <c r="Y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O201" i="22"/>
  <c r="L201" i="22" s="1"/>
  <c r="O200" i="22"/>
  <c r="L200" i="22" s="1"/>
  <c r="O199" i="22"/>
  <c r="L199" i="22" s="1"/>
  <c r="O198" i="22"/>
  <c r="L198" i="22" s="1"/>
  <c r="O197" i="22"/>
  <c r="L197" i="22" s="1"/>
  <c r="O196" i="22"/>
  <c r="L196" i="22" s="1"/>
  <c r="AA195" i="22"/>
  <c r="AC195" i="22" s="1"/>
  <c r="X195" i="22"/>
  <c r="Y195" i="22" s="1"/>
  <c r="U195" i="22"/>
  <c r="W195" i="22" s="1"/>
  <c r="O195" i="22"/>
  <c r="L195" i="22" s="1"/>
  <c r="AC151" i="22"/>
  <c r="AB151" i="22"/>
  <c r="AC150" i="22"/>
  <c r="AB150" i="22"/>
  <c r="AC149" i="22"/>
  <c r="AB149" i="22"/>
  <c r="AC148" i="22"/>
  <c r="AB148" i="22"/>
  <c r="AC147" i="22"/>
  <c r="AB147" i="22"/>
  <c r="AC146" i="22"/>
  <c r="AB146" i="22"/>
  <c r="AC145" i="22"/>
  <c r="AB145" i="22"/>
  <c r="Z151" i="22"/>
  <c r="Y151" i="22"/>
  <c r="Z150" i="22"/>
  <c r="Y150" i="22"/>
  <c r="Z149" i="22"/>
  <c r="Y149" i="22"/>
  <c r="Z148" i="22"/>
  <c r="Y148" i="22"/>
  <c r="Z147" i="22"/>
  <c r="Y147" i="22"/>
  <c r="Z146" i="22"/>
  <c r="Y146" i="22"/>
  <c r="Z145" i="22"/>
  <c r="Y145" i="22"/>
  <c r="W151" i="22"/>
  <c r="V151" i="22"/>
  <c r="W150" i="22"/>
  <c r="V150" i="22"/>
  <c r="W149" i="22"/>
  <c r="V149" i="22"/>
  <c r="W148" i="22"/>
  <c r="V148" i="22"/>
  <c r="W147" i="22"/>
  <c r="V147" i="22"/>
  <c r="W146" i="22"/>
  <c r="V146" i="22"/>
  <c r="W145" i="22"/>
  <c r="V145" i="22"/>
  <c r="T151" i="22"/>
  <c r="S151" i="22"/>
  <c r="T150" i="22"/>
  <c r="S150" i="22"/>
  <c r="T149" i="22"/>
  <c r="S149" i="22"/>
  <c r="T148" i="22"/>
  <c r="S148" i="22"/>
  <c r="T147" i="22"/>
  <c r="S147" i="22"/>
  <c r="T146" i="22"/>
  <c r="S146" i="22"/>
  <c r="T145" i="22"/>
  <c r="S145" i="22"/>
  <c r="AA224" i="22"/>
  <c r="AB224" i="22" s="1"/>
  <c r="X224" i="22"/>
  <c r="Z224" i="22" s="1"/>
  <c r="U224" i="22"/>
  <c r="W224" i="22"/>
  <c r="O224" i="22"/>
  <c r="Q224" i="22" s="1"/>
  <c r="P224" i="22"/>
  <c r="L224" i="22"/>
  <c r="N224" i="22" s="1"/>
  <c r="R224" i="22"/>
  <c r="S224" i="22" s="1"/>
  <c r="AA223" i="22"/>
  <c r="AB223" i="22"/>
  <c r="X223" i="22"/>
  <c r="Z223" i="22"/>
  <c r="U223" i="22"/>
  <c r="V223" i="22" s="1"/>
  <c r="O223" i="22"/>
  <c r="P223" i="22" s="1"/>
  <c r="L223" i="22"/>
  <c r="N223" i="22" s="1"/>
  <c r="R223" i="22"/>
  <c r="T223" i="22"/>
  <c r="AA222" i="22"/>
  <c r="AB222" i="22" s="1"/>
  <c r="X222" i="22"/>
  <c r="Y222" i="22" s="1"/>
  <c r="U222" i="22"/>
  <c r="W222" i="22" s="1"/>
  <c r="R222" i="22"/>
  <c r="T222" i="22"/>
  <c r="O222" i="22"/>
  <c r="P222" i="22" s="1"/>
  <c r="L222" i="22"/>
  <c r="N222" i="22"/>
  <c r="AA220" i="22"/>
  <c r="AC220" i="22" s="1"/>
  <c r="AB220" i="22"/>
  <c r="X220" i="22"/>
  <c r="Z220" i="22" s="1"/>
  <c r="R220" i="22"/>
  <c r="S220" i="22" s="1"/>
  <c r="O220" i="22"/>
  <c r="P220" i="22"/>
  <c r="L220" i="22"/>
  <c r="N220" i="22" s="1"/>
  <c r="M220" i="22"/>
  <c r="T197" i="22"/>
  <c r="Q197" i="22" s="1"/>
  <c r="N197" i="22" s="1"/>
  <c r="S197" i="22"/>
  <c r="P197" i="22" s="1"/>
  <c r="M197" i="22" s="1"/>
  <c r="U220" i="22"/>
  <c r="W220" i="22" s="1"/>
  <c r="AA219" i="22"/>
  <c r="AB219" i="22"/>
  <c r="X219" i="22"/>
  <c r="Y219" i="22" s="1"/>
  <c r="Z219" i="22"/>
  <c r="U219" i="22"/>
  <c r="V219" i="22" s="1"/>
  <c r="O219" i="22"/>
  <c r="Q219" i="22" s="1"/>
  <c r="R219" i="22"/>
  <c r="T219" i="22" s="1"/>
  <c r="AA218" i="22"/>
  <c r="AC218" i="22"/>
  <c r="X218" i="22"/>
  <c r="Y218" i="22" s="1"/>
  <c r="Z218" i="22"/>
  <c r="U218" i="22"/>
  <c r="V218" i="22" s="1"/>
  <c r="O218" i="22"/>
  <c r="P218" i="22" s="1"/>
  <c r="AC159" i="22"/>
  <c r="AB159" i="22"/>
  <c r="Z159" i="22"/>
  <c r="Y159" i="22"/>
  <c r="W159" i="22"/>
  <c r="V159" i="22"/>
  <c r="Q159" i="22"/>
  <c r="P159" i="22"/>
  <c r="P160" i="22"/>
  <c r="Q160" i="22"/>
  <c r="P161" i="22"/>
  <c r="Q161" i="22"/>
  <c r="P162" i="22"/>
  <c r="Q162" i="22"/>
  <c r="P163" i="22"/>
  <c r="Q163" i="22"/>
  <c r="P164" i="22"/>
  <c r="Q164" i="22"/>
  <c r="P165" i="22"/>
  <c r="Q165" i="22"/>
  <c r="R218" i="22"/>
  <c r="T218" i="22" s="1"/>
  <c r="AC264" i="22"/>
  <c r="AB264" i="22"/>
  <c r="AC263" i="22"/>
  <c r="AB263" i="22"/>
  <c r="Z264" i="22"/>
  <c r="Y264" i="22"/>
  <c r="Z263" i="22"/>
  <c r="Y263" i="22"/>
  <c r="W264" i="22"/>
  <c r="V264" i="22"/>
  <c r="W263" i="22"/>
  <c r="V263" i="22"/>
  <c r="T264" i="22"/>
  <c r="S264" i="22"/>
  <c r="T263" i="22"/>
  <c r="S263" i="22"/>
  <c r="Q264" i="22"/>
  <c r="P264" i="22"/>
  <c r="Q263" i="22"/>
  <c r="P263" i="22"/>
  <c r="N264" i="22"/>
  <c r="M264" i="22"/>
  <c r="N263" i="22"/>
  <c r="M263" i="22"/>
  <c r="L256" i="22"/>
  <c r="N256" i="22" s="1"/>
  <c r="L249" i="22"/>
  <c r="N249" i="22" s="1"/>
  <c r="L242" i="22"/>
  <c r="N242" i="22" s="1"/>
  <c r="L235" i="22"/>
  <c r="N235" i="22" s="1"/>
  <c r="L162" i="22"/>
  <c r="M162" i="22" s="1"/>
  <c r="R221" i="22"/>
  <c r="L221" i="22" s="1"/>
  <c r="N221" i="22" s="1"/>
  <c r="AC119" i="22"/>
  <c r="AB119" i="22"/>
  <c r="AC118" i="22"/>
  <c r="AB118" i="22"/>
  <c r="AC116" i="22"/>
  <c r="AB116" i="22"/>
  <c r="AC115" i="22"/>
  <c r="AB115" i="22"/>
  <c r="AC114" i="22"/>
  <c r="AB114" i="22"/>
  <c r="AC113" i="22"/>
  <c r="AB113" i="22"/>
  <c r="Z119" i="22"/>
  <c r="Y119" i="22"/>
  <c r="Z118" i="22"/>
  <c r="Y118" i="22"/>
  <c r="Z116" i="22"/>
  <c r="Y116" i="22"/>
  <c r="Z115" i="22"/>
  <c r="Y115" i="22"/>
  <c r="Z114" i="22"/>
  <c r="Y114" i="22"/>
  <c r="Z113" i="22"/>
  <c r="Y113" i="22"/>
  <c r="W119" i="22"/>
  <c r="V119" i="22"/>
  <c r="W118" i="22"/>
  <c r="V118" i="22"/>
  <c r="W116" i="22"/>
  <c r="V116" i="22"/>
  <c r="W115" i="22"/>
  <c r="V115" i="22"/>
  <c r="W114" i="22"/>
  <c r="V114" i="22"/>
  <c r="W113" i="22"/>
  <c r="V113" i="22"/>
  <c r="T119" i="22"/>
  <c r="S119" i="22"/>
  <c r="T118" i="22"/>
  <c r="S118" i="22"/>
  <c r="T116" i="22"/>
  <c r="S116" i="22"/>
  <c r="T115" i="22"/>
  <c r="S115" i="22"/>
  <c r="T114" i="22"/>
  <c r="S114" i="22"/>
  <c r="T113" i="22"/>
  <c r="S113" i="22"/>
  <c r="Q119" i="22"/>
  <c r="P119" i="22"/>
  <c r="Q118" i="22"/>
  <c r="P118" i="22"/>
  <c r="Q116" i="22"/>
  <c r="P116" i="22"/>
  <c r="Q115" i="22"/>
  <c r="P115" i="22"/>
  <c r="Q114" i="22"/>
  <c r="P114" i="22"/>
  <c r="Q113" i="22"/>
  <c r="P113" i="22"/>
  <c r="AB286" i="22"/>
  <c r="Y286" i="22"/>
  <c r="V286" i="22"/>
  <c r="S286" i="22"/>
  <c r="P286" i="22"/>
  <c r="M286" i="22"/>
  <c r="M114" i="22"/>
  <c r="N114" i="22"/>
  <c r="M115" i="22"/>
  <c r="N115" i="22"/>
  <c r="M116" i="22"/>
  <c r="N116" i="22"/>
  <c r="M118" i="22"/>
  <c r="N118" i="22"/>
  <c r="M119" i="22"/>
  <c r="N119" i="22"/>
  <c r="N113" i="22"/>
  <c r="M113" i="22"/>
  <c r="AC134" i="22"/>
  <c r="AB134" i="22"/>
  <c r="Z134" i="22"/>
  <c r="Y134" i="22"/>
  <c r="W134" i="22"/>
  <c r="V134" i="22"/>
  <c r="T134" i="22"/>
  <c r="S134" i="22"/>
  <c r="Q134" i="22"/>
  <c r="P134" i="22"/>
  <c r="N134" i="22"/>
  <c r="M134" i="22"/>
  <c r="AC133" i="22"/>
  <c r="AB133" i="22"/>
  <c r="Z133" i="22"/>
  <c r="Y133" i="22"/>
  <c r="W133" i="22"/>
  <c r="V133" i="22"/>
  <c r="T133" i="22"/>
  <c r="S133" i="22"/>
  <c r="Q133" i="22"/>
  <c r="P133" i="22"/>
  <c r="N133" i="22"/>
  <c r="M133" i="22"/>
  <c r="U135" i="22"/>
  <c r="X135" i="22" s="1"/>
  <c r="U136" i="22"/>
  <c r="X136" i="22" s="1"/>
  <c r="T136" i="22"/>
  <c r="S136" i="22"/>
  <c r="Q136" i="22"/>
  <c r="P136" i="22"/>
  <c r="N136" i="22"/>
  <c r="M136" i="22"/>
  <c r="T135" i="22"/>
  <c r="S135" i="22"/>
  <c r="Q135" i="22"/>
  <c r="P135" i="22"/>
  <c r="N135" i="22"/>
  <c r="M135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L270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9" i="22"/>
  <c r="Q199" i="22" s="1"/>
  <c r="N199" i="22" s="1"/>
  <c r="S199" i="22"/>
  <c r="P199" i="22" s="1"/>
  <c r="M199" i="22" s="1"/>
  <c r="AC243" i="22"/>
  <c r="AB243" i="22"/>
  <c r="Z243" i="22"/>
  <c r="Y243" i="22"/>
  <c r="W243" i="22"/>
  <c r="V243" i="22"/>
  <c r="T243" i="22"/>
  <c r="S243" i="22"/>
  <c r="Q243" i="22"/>
  <c r="P243" i="22"/>
  <c r="M243" i="22"/>
  <c r="N243" i="22"/>
  <c r="AC236" i="22"/>
  <c r="AB236" i="22"/>
  <c r="Z236" i="22"/>
  <c r="Y236" i="22"/>
  <c r="W236" i="22"/>
  <c r="V236" i="22"/>
  <c r="T236" i="22"/>
  <c r="S236" i="22"/>
  <c r="Q236" i="22"/>
  <c r="P236" i="22"/>
  <c r="M236" i="22"/>
  <c r="N236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163" i="22"/>
  <c r="AB163" i="22"/>
  <c r="Z163" i="22"/>
  <c r="Y163" i="22"/>
  <c r="W163" i="22"/>
  <c r="V163" i="22"/>
  <c r="T163" i="22"/>
  <c r="S163" i="22"/>
  <c r="M163" i="22"/>
  <c r="N163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T170" i="22"/>
  <c r="S170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V228" i="22"/>
  <c r="Y228" i="22" s="1"/>
  <c r="AB228" i="22" s="1"/>
  <c r="W228" i="22"/>
  <c r="Z228" i="22" s="1"/>
  <c r="AC228" i="22" s="1"/>
  <c r="U226" i="22"/>
  <c r="X226" i="22" s="1"/>
  <c r="AA226" i="22" s="1"/>
  <c r="U227" i="22"/>
  <c r="X227" i="22" s="1"/>
  <c r="AA227" i="22" s="1"/>
  <c r="U228" i="22"/>
  <c r="X228" i="22" s="1"/>
  <c r="AA228" i="22" s="1"/>
  <c r="U225" i="22"/>
  <c r="X225" i="22" s="1"/>
  <c r="AA225" i="22" s="1"/>
  <c r="T201" i="22"/>
  <c r="Q201" i="22" s="1"/>
  <c r="N201" i="22" s="1"/>
  <c r="S201" i="22"/>
  <c r="P201" i="22" s="1"/>
  <c r="M201" i="22" s="1"/>
  <c r="T200" i="22"/>
  <c r="Q200" i="22" s="1"/>
  <c r="N200" i="22" s="1"/>
  <c r="S200" i="22"/>
  <c r="P200" i="22" s="1"/>
  <c r="M200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5" i="22"/>
  <c r="Q195" i="22" s="1"/>
  <c r="N195" i="22" s="1"/>
  <c r="S195" i="22"/>
  <c r="P195" i="22" s="1"/>
  <c r="M195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2" i="22"/>
  <c r="AB242" i="22"/>
  <c r="Z242" i="22"/>
  <c r="Y242" i="22"/>
  <c r="W242" i="22"/>
  <c r="V242" i="22"/>
  <c r="T242" i="22"/>
  <c r="S242" i="22"/>
  <c r="Q242" i="22"/>
  <c r="P242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5" i="22"/>
  <c r="AB235" i="22"/>
  <c r="Z235" i="22"/>
  <c r="Y235" i="22"/>
  <c r="W235" i="22"/>
  <c r="V235" i="22"/>
  <c r="T235" i="22"/>
  <c r="S235" i="22"/>
  <c r="Q235" i="22"/>
  <c r="P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65" i="22"/>
  <c r="AB165" i="22"/>
  <c r="Z165" i="22"/>
  <c r="Y165" i="22"/>
  <c r="W165" i="22"/>
  <c r="V165" i="22"/>
  <c r="T165" i="22"/>
  <c r="S165" i="22"/>
  <c r="N165" i="22"/>
  <c r="M165" i="22"/>
  <c r="AC164" i="22"/>
  <c r="AB164" i="22"/>
  <c r="Z164" i="22"/>
  <c r="Y164" i="22"/>
  <c r="W164" i="22"/>
  <c r="V164" i="22"/>
  <c r="T164" i="22"/>
  <c r="S164" i="22"/>
  <c r="N164" i="22"/>
  <c r="M164" i="22"/>
  <c r="AC162" i="22"/>
  <c r="AB162" i="22"/>
  <c r="Z162" i="22"/>
  <c r="Y162" i="22"/>
  <c r="W162" i="22"/>
  <c r="V162" i="22"/>
  <c r="T162" i="22"/>
  <c r="S16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T159" i="22"/>
  <c r="S159" i="22"/>
  <c r="N159" i="22"/>
  <c r="M159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72" i="22"/>
  <c r="S172" i="22"/>
  <c r="T171" i="22"/>
  <c r="S171" i="22"/>
  <c r="T169" i="22"/>
  <c r="S169" i="22"/>
  <c r="T168" i="22"/>
  <c r="S168" i="22"/>
  <c r="T167" i="22"/>
  <c r="S167" i="22"/>
  <c r="T166" i="22"/>
  <c r="S166" i="22"/>
  <c r="S223" i="22"/>
  <c r="AC221" i="22"/>
  <c r="AB221" i="22"/>
  <c r="Z221" i="22"/>
  <c r="Y221" i="22"/>
  <c r="W221" i="22"/>
  <c r="V221" i="22"/>
  <c r="Q221" i="22"/>
  <c r="P221" i="22"/>
  <c r="N219" i="22"/>
  <c r="M219" i="22"/>
  <c r="N218" i="22"/>
  <c r="M218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5" i="22"/>
  <c r="Y275" i="22" s="1"/>
  <c r="AB275" i="22" s="1"/>
  <c r="W275" i="22"/>
  <c r="Z275" i="22" s="1"/>
  <c r="AC275" i="22" s="1"/>
  <c r="V276" i="22"/>
  <c r="Y276" i="22" s="1"/>
  <c r="AB276" i="22" s="1"/>
  <c r="W276" i="22"/>
  <c r="Z276" i="22" s="1"/>
  <c r="AC276" i="22" s="1"/>
  <c r="Q275" i="22"/>
  <c r="N275" i="22" s="1"/>
  <c r="Q276" i="22"/>
  <c r="N276" i="22" s="1"/>
  <c r="P276" i="22"/>
  <c r="M276" i="22" s="1"/>
  <c r="P275" i="22"/>
  <c r="M275" i="22" s="1"/>
  <c r="O276" i="22"/>
  <c r="L276" i="22" s="1"/>
  <c r="O275" i="22"/>
  <c r="L275" i="22" s="1"/>
  <c r="P274" i="22"/>
  <c r="M274" i="22" s="1"/>
  <c r="Q274" i="22"/>
  <c r="N274" i="22" s="1"/>
  <c r="P273" i="22"/>
  <c r="M273" i="22" s="1"/>
  <c r="Q273" i="22"/>
  <c r="N273" i="22" s="1"/>
  <c r="O273" i="22"/>
  <c r="L273" i="22" s="1"/>
  <c r="O274" i="22"/>
  <c r="L274" i="22" s="1"/>
  <c r="AB274" i="22"/>
  <c r="AC274" i="22"/>
  <c r="AB273" i="22"/>
  <c r="AC273" i="22"/>
  <c r="AA273" i="22"/>
  <c r="AA274" i="22"/>
  <c r="P301" i="22"/>
  <c r="M301" i="22" s="1"/>
  <c r="Q301" i="22"/>
  <c r="N301" i="22" s="1"/>
  <c r="P265" i="22"/>
  <c r="M265" i="22" s="1"/>
  <c r="Q265" i="22"/>
  <c r="N265" i="22" s="1"/>
  <c r="O265" i="22"/>
  <c r="L265" i="22" s="1"/>
  <c r="O301" i="22"/>
  <c r="L301" i="22" s="1"/>
  <c r="AB267" i="22"/>
  <c r="AC267" i="22"/>
  <c r="AC266" i="22"/>
  <c r="AB266" i="22"/>
  <c r="AA266" i="22"/>
  <c r="AB210" i="22"/>
  <c r="AC210" i="22"/>
  <c r="Y210" i="22"/>
  <c r="Z210" i="22"/>
  <c r="V210" i="22"/>
  <c r="W210" i="22"/>
  <c r="S210" i="22"/>
  <c r="T210" i="22"/>
  <c r="AB209" i="22"/>
  <c r="AC209" i="22"/>
  <c r="Y209" i="22"/>
  <c r="Z209" i="22"/>
  <c r="V209" i="22"/>
  <c r="W209" i="22"/>
  <c r="S209" i="22"/>
  <c r="T209" i="22"/>
  <c r="L121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21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7" i="22"/>
  <c r="AA267" i="22" s="1"/>
  <c r="AC144" i="22"/>
  <c r="AB144" i="22"/>
  <c r="AA144" i="22"/>
  <c r="AC138" i="22"/>
  <c r="AB138" i="22"/>
  <c r="AA138" i="22"/>
  <c r="AC139" i="22"/>
  <c r="AB139" i="22"/>
  <c r="AA139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21" i="22"/>
  <c r="X121" i="22"/>
  <c r="U121" i="22"/>
  <c r="Y144" i="22"/>
  <c r="Z144" i="22"/>
  <c r="X144" i="22"/>
  <c r="T17" i="22"/>
  <c r="Z17" i="22" s="1"/>
  <c r="S17" i="22"/>
  <c r="S15" i="22" s="1"/>
  <c r="X17" i="22"/>
  <c r="X13" i="22" s="1"/>
  <c r="X8" i="22"/>
  <c r="X4" i="22" s="1"/>
  <c r="R121" i="22"/>
  <c r="Z138" i="22"/>
  <c r="Y138" i="22"/>
  <c r="X138" i="22"/>
  <c r="Z139" i="22"/>
  <c r="Y139" i="22"/>
  <c r="X139" i="22"/>
  <c r="Z265" i="22"/>
  <c r="AC265" i="22" s="1"/>
  <c r="Y265" i="22"/>
  <c r="AB265" i="22" s="1"/>
  <c r="X265" i="22"/>
  <c r="AA265" i="22" s="1"/>
  <c r="Z301" i="22"/>
  <c r="AC301" i="22" s="1"/>
  <c r="Y301" i="22"/>
  <c r="AB301" i="22" s="1"/>
  <c r="X301" i="22"/>
  <c r="AA301" i="22" s="1"/>
  <c r="Z266" i="22"/>
  <c r="Y266" i="22"/>
  <c r="X266" i="22"/>
  <c r="Z290" i="22"/>
  <c r="AC290" i="22" s="1"/>
  <c r="Y290" i="22"/>
  <c r="AB290" i="22" s="1"/>
  <c r="X290" i="22"/>
  <c r="AA290" i="22" s="1"/>
  <c r="S222" i="22"/>
  <c r="M222" i="22"/>
  <c r="S221" i="22"/>
  <c r="Q220" i="22"/>
  <c r="S219" i="22"/>
  <c r="AB218" i="22"/>
  <c r="AC223" i="22"/>
  <c r="AC219" i="22"/>
  <c r="Q222" i="22"/>
  <c r="Y223" i="22"/>
  <c r="V224" i="22"/>
  <c r="Q22" i="22" l="1"/>
  <c r="N22" i="22" s="1"/>
  <c r="AB166" i="22"/>
  <c r="W219" i="22"/>
  <c r="Z222" i="22"/>
  <c r="Y166" i="22"/>
  <c r="V222" i="22"/>
  <c r="Q223" i="22"/>
  <c r="V196" i="22"/>
  <c r="P168" i="22"/>
  <c r="V4" i="22"/>
  <c r="Q218" i="22"/>
  <c r="Y224" i="22"/>
  <c r="T224" i="22"/>
  <c r="Y220" i="22"/>
  <c r="M223" i="22"/>
  <c r="N172" i="22"/>
  <c r="Y200" i="22"/>
  <c r="P219" i="22"/>
  <c r="X182" i="22"/>
  <c r="AA182" i="22" s="1"/>
  <c r="AB182" i="22" s="1"/>
  <c r="W282" i="22"/>
  <c r="S218" i="22"/>
  <c r="W223" i="22"/>
  <c r="T221" i="22"/>
  <c r="V220" i="22"/>
  <c r="W218" i="22"/>
  <c r="T220" i="22"/>
  <c r="AC222" i="22"/>
  <c r="M224" i="22"/>
  <c r="AC224" i="22"/>
  <c r="P23" i="22"/>
  <c r="M23" i="22" s="1"/>
  <c r="V20" i="22"/>
  <c r="Y20" i="22" s="1"/>
  <c r="AB20" i="22" s="1"/>
  <c r="M169" i="22"/>
  <c r="AC200" i="22"/>
  <c r="P22" i="22"/>
  <c r="M22" i="22" s="1"/>
  <c r="V176" i="22"/>
  <c r="V135" i="22"/>
  <c r="V187" i="22"/>
  <c r="W285" i="22"/>
  <c r="V285" i="22"/>
  <c r="X279" i="22"/>
  <c r="Z279" i="22" s="1"/>
  <c r="N12" i="22"/>
  <c r="AC168" i="22"/>
  <c r="V174" i="22"/>
  <c r="Y196" i="22"/>
  <c r="AC198" i="22"/>
  <c r="AB8" i="22"/>
  <c r="AB6" i="22" s="1"/>
  <c r="W175" i="22"/>
  <c r="V175" i="22"/>
  <c r="AB196" i="22"/>
  <c r="Y201" i="22"/>
  <c r="W186" i="22"/>
  <c r="X15" i="22"/>
  <c r="AA6" i="22"/>
  <c r="V182" i="22"/>
  <c r="M3" i="22"/>
  <c r="N3" i="22"/>
  <c r="W24" i="22"/>
  <c r="Z24" i="22" s="1"/>
  <c r="AC24" i="22" s="1"/>
  <c r="M168" i="22"/>
  <c r="AC171" i="22"/>
  <c r="T4" i="22"/>
  <c r="N5" i="22"/>
  <c r="W6" i="22"/>
  <c r="W283" i="22"/>
  <c r="W176" i="22"/>
  <c r="W185" i="22"/>
  <c r="X6" i="22"/>
  <c r="Z195" i="22"/>
  <c r="P169" i="22"/>
  <c r="W3" i="22"/>
  <c r="X283" i="22"/>
  <c r="Z283" i="22" s="1"/>
  <c r="P170" i="22"/>
  <c r="W14" i="22"/>
  <c r="X14" i="22"/>
  <c r="V281" i="22"/>
  <c r="Q172" i="22"/>
  <c r="V185" i="22"/>
  <c r="N14" i="22"/>
  <c r="X5" i="22"/>
  <c r="V282" i="22"/>
  <c r="W178" i="22"/>
  <c r="V6" i="22"/>
  <c r="Z135" i="22"/>
  <c r="Y135" i="22"/>
  <c r="N171" i="22"/>
  <c r="X12" i="22"/>
  <c r="V195" i="22"/>
  <c r="W135" i="22"/>
  <c r="W168" i="22"/>
  <c r="X284" i="22"/>
  <c r="M249" i="22"/>
  <c r="M13" i="22"/>
  <c r="W174" i="22"/>
  <c r="AA4" i="22"/>
  <c r="V171" i="22"/>
  <c r="N15" i="22"/>
  <c r="V166" i="22"/>
  <c r="M221" i="22"/>
  <c r="V180" i="22"/>
  <c r="V181" i="22"/>
  <c r="M242" i="22"/>
  <c r="V14" i="22"/>
  <c r="AB172" i="22"/>
  <c r="AC197" i="22"/>
  <c r="W26" i="22"/>
  <c r="W180" i="22"/>
  <c r="W181" i="22"/>
  <c r="V13" i="22"/>
  <c r="Z170" i="22"/>
  <c r="P171" i="22"/>
  <c r="AB170" i="22"/>
  <c r="V26" i="22"/>
  <c r="V179" i="22"/>
  <c r="AB201" i="22"/>
  <c r="AC167" i="22"/>
  <c r="X177" i="22"/>
  <c r="AA177" i="22" s="1"/>
  <c r="AC177" i="22" s="1"/>
  <c r="P21" i="22"/>
  <c r="M21" i="22" s="1"/>
  <c r="AA179" i="22"/>
  <c r="AC179" i="22" s="1"/>
  <c r="Y179" i="22"/>
  <c r="Z179" i="22"/>
  <c r="AC175" i="22"/>
  <c r="AB175" i="22"/>
  <c r="W187" i="22"/>
  <c r="P4" i="22"/>
  <c r="P6" i="22"/>
  <c r="N4" i="22"/>
  <c r="M14" i="22"/>
  <c r="Z175" i="22"/>
  <c r="W281" i="22"/>
  <c r="Q3" i="22"/>
  <c r="P13" i="22"/>
  <c r="Y175" i="22"/>
  <c r="W179" i="22"/>
  <c r="Q21" i="22"/>
  <c r="N21" i="22" s="1"/>
  <c r="AA135" i="22"/>
  <c r="AC135" i="22" s="1"/>
  <c r="M256" i="22"/>
  <c r="W197" i="22"/>
  <c r="Q5" i="22"/>
  <c r="P5" i="22"/>
  <c r="S3" i="22"/>
  <c r="N170" i="22"/>
  <c r="Z185" i="22"/>
  <c r="Y185" i="22"/>
  <c r="AA185" i="22"/>
  <c r="Z282" i="22"/>
  <c r="Y282" i="22"/>
  <c r="AA26" i="22"/>
  <c r="Z26" i="22"/>
  <c r="Y26" i="22"/>
  <c r="AA181" i="22"/>
  <c r="Z181" i="22"/>
  <c r="Y181" i="22"/>
  <c r="Y187" i="22"/>
  <c r="AA187" i="22"/>
  <c r="W12" i="22"/>
  <c r="Y182" i="22"/>
  <c r="W279" i="22"/>
  <c r="M15" i="22"/>
  <c r="V169" i="22"/>
  <c r="Y167" i="22"/>
  <c r="V167" i="22"/>
  <c r="M166" i="22"/>
  <c r="Y197" i="22"/>
  <c r="W280" i="22"/>
  <c r="Q167" i="22"/>
  <c r="W170" i="22"/>
  <c r="AA5" i="22"/>
  <c r="V3" i="22"/>
  <c r="Z285" i="22"/>
  <c r="W199" i="22"/>
  <c r="V200" i="22"/>
  <c r="W172" i="22"/>
  <c r="X184" i="22"/>
  <c r="Z184" i="22" s="1"/>
  <c r="X183" i="22"/>
  <c r="Z183" i="22" s="1"/>
  <c r="V177" i="22"/>
  <c r="V12" i="22"/>
  <c r="Y171" i="22"/>
  <c r="Z169" i="22"/>
  <c r="AC199" i="22"/>
  <c r="Z281" i="22"/>
  <c r="V186" i="22"/>
  <c r="V184" i="22"/>
  <c r="V24" i="22"/>
  <c r="Y24" i="22" s="1"/>
  <c r="AB24" i="22" s="1"/>
  <c r="Q23" i="22"/>
  <c r="N23" i="22" s="1"/>
  <c r="T14" i="22"/>
  <c r="Y199" i="22"/>
  <c r="V198" i="22"/>
  <c r="AC17" i="22"/>
  <c r="AC14" i="22" s="1"/>
  <c r="M5" i="22"/>
  <c r="T5" i="22"/>
  <c r="AB195" i="22"/>
  <c r="V178" i="22"/>
  <c r="W183" i="22"/>
  <c r="W15" i="22"/>
  <c r="Q12" i="22"/>
  <c r="Y280" i="22"/>
  <c r="Z280" i="22"/>
  <c r="AA174" i="22"/>
  <c r="Z174" i="22"/>
  <c r="Y174" i="22"/>
  <c r="AA178" i="22"/>
  <c r="Y178" i="22"/>
  <c r="Z178" i="22"/>
  <c r="AA186" i="22"/>
  <c r="Z186" i="22"/>
  <c r="Y186" i="22"/>
  <c r="Y136" i="22"/>
  <c r="Z136" i="22"/>
  <c r="AA136" i="22"/>
  <c r="AC4" i="22"/>
  <c r="AC5" i="22"/>
  <c r="AC6" i="22"/>
  <c r="AC3" i="22"/>
  <c r="AA176" i="22"/>
  <c r="Z176" i="22"/>
  <c r="Y176" i="22"/>
  <c r="AA180" i="22"/>
  <c r="Z180" i="22"/>
  <c r="Y180" i="22"/>
  <c r="Z14" i="22"/>
  <c r="Z12" i="22"/>
  <c r="Z13" i="22"/>
  <c r="Z15" i="22"/>
  <c r="Y3" i="22"/>
  <c r="Y4" i="22"/>
  <c r="Y6" i="22"/>
  <c r="Y5" i="22"/>
  <c r="X25" i="22"/>
  <c r="V136" i="22"/>
  <c r="M235" i="22"/>
  <c r="Z198" i="22"/>
  <c r="V201" i="22"/>
  <c r="P166" i="22"/>
  <c r="M167" i="22"/>
  <c r="Y168" i="22"/>
  <c r="AB169" i="22"/>
  <c r="Z172" i="22"/>
  <c r="V280" i="22"/>
  <c r="V284" i="22"/>
  <c r="T15" i="22"/>
  <c r="W136" i="22"/>
  <c r="S14" i="22"/>
  <c r="T12" i="22"/>
  <c r="AA12" i="22"/>
  <c r="M6" i="22"/>
  <c r="Q15" i="22"/>
  <c r="Q4" i="22"/>
  <c r="T13" i="22"/>
  <c r="Z187" i="22"/>
  <c r="P14" i="22"/>
  <c r="N162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82" i="22" l="1"/>
  <c r="Z182" i="22"/>
  <c r="Y177" i="22"/>
  <c r="Y279" i="22"/>
  <c r="AB4" i="22"/>
  <c r="AB3" i="22"/>
  <c r="AB5" i="22"/>
  <c r="AA184" i="22"/>
  <c r="AC184" i="22" s="1"/>
  <c r="AC15" i="22"/>
  <c r="Y283" i="22"/>
  <c r="AB177" i="22"/>
  <c r="AB135" i="22"/>
  <c r="Z177" i="22"/>
  <c r="Y284" i="22"/>
  <c r="Z284" i="22"/>
  <c r="AB179" i="22"/>
  <c r="Y183" i="22"/>
  <c r="AA183" i="22"/>
  <c r="AB183" i="22" s="1"/>
  <c r="AB26" i="22"/>
  <c r="AC26" i="22"/>
  <c r="Y184" i="22"/>
  <c r="AB185" i="22"/>
  <c r="AC185" i="22"/>
  <c r="AB187" i="22"/>
  <c r="AC187" i="22"/>
  <c r="AC12" i="22"/>
  <c r="AC13" i="22"/>
  <c r="AC181" i="22"/>
  <c r="AB181" i="22"/>
  <c r="AB12" i="22"/>
  <c r="AB15" i="22"/>
  <c r="AB14" i="22"/>
  <c r="AB13" i="22"/>
  <c r="AC183" i="22"/>
  <c r="AB180" i="22"/>
  <c r="AC180" i="22"/>
  <c r="AB136" i="22"/>
  <c r="AC136" i="22"/>
  <c r="AC178" i="22"/>
  <c r="AB178" i="22"/>
  <c r="Y12" i="22"/>
  <c r="Y14" i="22"/>
  <c r="Y15" i="22"/>
  <c r="Y13" i="22"/>
  <c r="AB176" i="22"/>
  <c r="AC176" i="22"/>
  <c r="AB174" i="22"/>
  <c r="AC174" i="22"/>
  <c r="Z5" i="22"/>
  <c r="Z6" i="22"/>
  <c r="Z3" i="22"/>
  <c r="Z4" i="22"/>
  <c r="Y25" i="22"/>
  <c r="Z25" i="22"/>
  <c r="AA25" i="22"/>
  <c r="AC186" i="22"/>
  <c r="AB186" i="22"/>
  <c r="AB184" i="22" l="1"/>
  <c r="AB25" i="22"/>
  <c r="AC25" i="22"/>
</calcChain>
</file>

<file path=xl/sharedStrings.xml><?xml version="1.0" encoding="utf-8"?>
<sst xmlns="http://schemas.openxmlformats.org/spreadsheetml/2006/main" count="3610" uniqueCount="322">
  <si>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</si>
  <si>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</si>
  <si>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</si>
  <si>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</si>
  <si>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</si>
  <si>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</si>
  <si>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</si>
  <si>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</si>
  <si>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</si>
  <si>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</si>
  <si>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</si>
  <si>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</si>
  <si>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</si>
  <si>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</si>
  <si>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</si>
  <si>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</si>
  <si>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</si>
  <si>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</si>
  <si>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</si>
  <si>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</si>
  <si>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</si>
  <si>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</si>
  <si>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</si>
  <si>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</si>
  <si>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</si>
  <si>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</si>
  <si>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</si>
  <si>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</si>
  <si>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</si>
  <si>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</si>
  <si>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</si>
  <si>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</si>
  <si>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</si>
  <si>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</si>
  <si>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</si>
  <si>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</si>
  <si>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</si>
  <si>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</si>
  <si>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</si>
  <si>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</si>
  <si>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</si>
  <si>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</si>
  <si>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</si>
  <si>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</si>
  <si>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</si>
  <si>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</si>
  <si>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</si>
  <si>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</si>
  <si>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</si>
  <si>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</si>
  <si>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</si>
  <si>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</si>
  <si>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</si>
  <si>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</si>
  <si>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</si>
  <si>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</si>
  <si>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</si>
  <si>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</si>
  <si>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</si>
  <si>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</si>
  <si>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</si>
  <si>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energy cost per kWh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</si>
  <si>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</si>
  <si>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</si>
  <si>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</si>
  <si>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</si>
  <si>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</si>
  <si>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</si>
  <si>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</si>
  <si>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</si>
  <si>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</si>
  <si>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</si>
  <si>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</si>
  <si>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</si>
  <si>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</si>
  <si>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</si>
  <si>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</si>
  <si>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</si>
  <si>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</si>
  <si>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</si>
  <si>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</si>
  <si>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</si>
  <si>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</si>
  <si>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</si>
  <si>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</si>
  <si>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</si>
  <si>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</si>
  <si>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</si>
  <si>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</si>
  <si>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</si>
  <si>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</si>
  <si>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</si>
  <si>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</si>
  <si>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</si>
  <si>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</si>
  <si>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</si>
  <si>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</si>
  <si>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</si>
  <si>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</si>
  <si>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</si>
  <si>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</si>
  <si>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</si>
  <si>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</si>
  <si>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</si>
  <si>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</si>
  <si>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</si>
  <si>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</si>
  <si>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</si>
  <si>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</si>
  <si>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</si>
  <si>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</si>
  <si>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</si>
  <si>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</si>
  <si>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</si>
  <si>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</si>
  <si>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</si>
  <si>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</si>
  <si>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</si>
  <si>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</si>
  <si>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</si>
  <si>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</si>
  <si>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</si>
  <si>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</si>
  <si>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</si>
  <si>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</si>
  <si>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</si>
  <si>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</si>
  <si>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</si>
  <si>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</si>
  <si>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</si>
  <si>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</si>
  <si>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</si>
  <si>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</si>
  <si>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</si>
  <si>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</si>
  <si>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</si>
  <si>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</si>
  <si>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</si>
  <si>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</si>
  <si>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</si>
  <si>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</si>
  <si>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</si>
  <si>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</si>
  <si>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</si>
  <si>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</si>
  <si>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</si>
  <si>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</si>
  <si>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</si>
  <si>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</si>
  <si>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</si>
  <si>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</si>
  <si>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</si>
  <si>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</si>
  <si>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</si>
  <si>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</si>
  <si>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</si>
  <si>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</si>
  <si>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</si>
  <si>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</si>
  <si>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</si>
  <si>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</si>
  <si>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</si>
  <si>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</si>
  <si>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</si>
  <si>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</si>
  <si>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</si>
  <si>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</si>
  <si>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</si>
  <si>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</si>
  <si>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</si>
  <si>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</si>
  <si>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</si>
  <si>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</si>
  <si>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</si>
  <si>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</si>
  <si>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</si>
  <si>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</si>
  <si>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</si>
  <si>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</si>
  <si>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</si>
  <si>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</si>
  <si>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</si>
  <si>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</si>
  <si>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</si>
  <si>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</si>
  <si>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</si>
  <si>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</si>
  <si>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</si>
  <si>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</si>
  <si>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toll cost per km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</si>
  <si>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</si>
  <si>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</si>
  <si>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</si>
  <si>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</si>
  <si>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</si>
  <si>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</si>
  <si>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</si>
  <si>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</si>
  <si>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</si>
  <si>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</si>
  <si>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</si>
  <si>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</si>
  <si>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</si>
  <si>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</si>
  <si>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</si>
  <si>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</si>
  <si>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</si>
  <si>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</si>
  <si>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</si>
  <si>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</si>
  <si>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</si>
  <si>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</si>
  <si>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</si>
  <si>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</si>
  <si>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</si>
  <si>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</si>
  <si>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</si>
  <si>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</si>
  <si>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</si>
  <si>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</si>
  <si>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</si>
  <si>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</si>
  <si>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</si>
  <si>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</si>
  <si>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</si>
  <si>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</si>
  <si>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</si>
  <si>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</si>
  <si>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</si>
  <si>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</si>
  <si>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</si>
  <si>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</si>
  <si>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</si>
  <si>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</si>
  <si>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</si>
  <si>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</si>
  <si>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</si>
  <si>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</si>
  <si>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</si>
  <si>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</si>
  <si>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</si>
  <si>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</si>
  <si>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</si>
  <si>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</si>
  <si>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</si>
  <si>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</si>
  <si>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</si>
  <si>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</si>
  <si>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</si>
  <si>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</si>
  <si>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</si>
  <si>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</si>
  <si>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</si>
  <si>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</si>
  <si>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</si>
  <si>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</si>
  <si>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</si>
  <si>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</si>
  <si>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</si>
  <si>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</si>
  <si>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</si>
  <si>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</si>
  <si>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</si>
  <si>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</si>
  <si>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</si>
  <si>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</si>
  <si>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</si>
  <si>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</si>
  <si>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</si>
  <si>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</si>
  <si>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</si>
  <si>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</si>
  <si>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</si>
  <si>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</si>
  <si>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</si>
  <si>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</si>
  <si>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</si>
  <si>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</si>
  <si>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power battery cost per kWh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</si>
  <si>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</si>
  <si>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</si>
  <si>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</si>
  <si>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</si>
  <si>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</si>
  <si>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</si>
  <si>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</si>
  <si>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</si>
  <si>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</si>
  <si>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</si>
  <si>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</si>
  <si>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</si>
  <si>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</si>
  <si>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</si>
  <si>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</si>
  <si>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</si>
  <si>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</si>
  <si>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</si>
  <si>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</si>
  <si>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</si>
  <si>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</si>
  <si>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</si>
  <si>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</si>
  <si>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</si>
  <si>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</si>
  <si>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</si>
  <si>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</si>
  <si>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</si>
  <si>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</si>
  <si>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</si>
  <si>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</si>
  <si>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</si>
  <si>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</si>
  <si>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</si>
  <si>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</si>
  <si>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</si>
  <si>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</si>
  <si>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</si>
  <si>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</si>
  <si>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</si>
  <si>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</si>
  <si>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</si>
  <si>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resell fee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</si>
</sst>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00"/>
    <numFmt numFmtId="166" formatCode="0.0"/>
    <numFmt numFmtId="167" formatCode="0.0000"/>
    <numFmt numFmtId="168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6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8" fontId="3" fillId="0" borderId="0" xfId="10" applyNumberFormat="1" applyFont="1" applyFill="1" applyBorder="1" applyAlignment="1">
      <alignment horizontal="center" vertical="center" wrapText="1"/>
    </xf>
    <xf numFmtId="168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3" Type="http://schemas.openxmlformats.org/officeDocument/2006/relationships/hyperlink" Target="https://www.brusa.biz/en/products/dcdc-converter/hvhv-800-v/bdc5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48"/>
  <sheetViews>
    <sheetView tabSelected="1" zoomScale="110" zoomScaleNormal="110" workbookViewId="0">
      <pane xSplit="11" ySplit="2" topLeftCell="M319" activePane="bottomRight" state="frozen"/>
      <selection pane="topRight" activeCell="F1" sqref="F1"/>
      <selection pane="bottomLeft" activeCell="A3" sqref="A3"/>
      <selection pane="bottomRight" activeCell="N348" sqref="N348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129</v>
      </c>
      <c r="B1" s="3" t="s">
        <v>19</v>
      </c>
      <c r="C1" s="3" t="s">
        <v>143</v>
      </c>
      <c r="D1" s="3" t="s">
        <v>121</v>
      </c>
      <c r="E1" s="3" t="s">
        <v>11</v>
      </c>
      <c r="F1" s="3" t="s">
        <v>102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66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x14ac:dyDescent="0.2">
      <c r="A3" s="3" t="s">
        <v>28</v>
      </c>
      <c r="B3" s="3" t="s">
        <v>20</v>
      </c>
      <c r="C3" s="3" t="s">
        <v>69</v>
      </c>
      <c r="D3" s="3" t="s">
        <v>122</v>
      </c>
      <c r="E3" s="3" t="s">
        <v>22</v>
      </c>
      <c r="F3" s="3" t="s">
        <v>107</v>
      </c>
      <c r="G3" s="3" t="s">
        <v>85</v>
      </c>
      <c r="H3" s="3" t="s">
        <v>81</v>
      </c>
      <c r="I3" s="3"/>
      <c r="J3" s="3" t="s">
        <v>74</v>
      </c>
      <c r="K3" s="3" t="s">
        <v>67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x14ac:dyDescent="0.2">
      <c r="A4" s="3" t="s">
        <v>28</v>
      </c>
      <c r="B4" s="3" t="s">
        <v>20</v>
      </c>
      <c r="C4" s="3" t="s">
        <v>70</v>
      </c>
      <c r="D4" s="3" t="s">
        <v>122</v>
      </c>
      <c r="E4" s="3" t="s">
        <v>22</v>
      </c>
      <c r="F4" s="3" t="s">
        <v>107</v>
      </c>
      <c r="G4" s="3" t="s">
        <v>85</v>
      </c>
      <c r="H4" s="3" t="s">
        <v>81</v>
      </c>
      <c r="I4" s="3"/>
      <c r="J4" s="3" t="s">
        <v>74</v>
      </c>
      <c r="K4" s="3" t="s">
        <v>67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x14ac:dyDescent="0.2">
      <c r="A5" s="3" t="s">
        <v>28</v>
      </c>
      <c r="B5" s="3" t="s">
        <v>20</v>
      </c>
      <c r="C5" s="3" t="s">
        <v>71</v>
      </c>
      <c r="D5" s="3" t="s">
        <v>122</v>
      </c>
      <c r="E5" s="3" t="s">
        <v>22</v>
      </c>
      <c r="F5" s="3" t="s">
        <v>107</v>
      </c>
      <c r="G5" s="3" t="s">
        <v>85</v>
      </c>
      <c r="H5" s="3" t="s">
        <v>81</v>
      </c>
      <c r="I5" s="3"/>
      <c r="J5" s="3" t="s">
        <v>74</v>
      </c>
      <c r="K5" s="3" t="s">
        <v>67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x14ac:dyDescent="0.2">
      <c r="A6" s="3" t="s">
        <v>28</v>
      </c>
      <c r="B6" s="3" t="s">
        <v>20</v>
      </c>
      <c r="C6" s="3" t="s">
        <v>120</v>
      </c>
      <c r="D6" s="3" t="s">
        <v>123</v>
      </c>
      <c r="E6" s="3" t="s">
        <v>22</v>
      </c>
      <c r="F6" s="3" t="s">
        <v>107</v>
      </c>
      <c r="G6" s="3" t="s">
        <v>85</v>
      </c>
      <c r="H6" s="3" t="s">
        <v>81</v>
      </c>
      <c r="I6" s="3"/>
      <c r="J6" s="3" t="s">
        <v>74</v>
      </c>
      <c r="K6" s="3" t="s">
        <v>67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x14ac:dyDescent="0.2">
      <c r="A7" s="3" t="s">
        <v>28</v>
      </c>
      <c r="B7" s="3" t="s">
        <v>20</v>
      </c>
      <c r="C7" s="3" t="s">
        <v>197</v>
      </c>
      <c r="D7" s="3" t="s">
        <v>198</v>
      </c>
      <c r="E7" s="3" t="s">
        <v>22</v>
      </c>
      <c r="F7" s="3" t="s">
        <v>107</v>
      </c>
      <c r="G7" s="3" t="s">
        <v>85</v>
      </c>
      <c r="H7" s="3" t="s">
        <v>81</v>
      </c>
      <c r="I7" s="3"/>
      <c r="J7" s="3" t="s">
        <v>74</v>
      </c>
      <c r="K7" s="3" t="s">
        <v>67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x14ac:dyDescent="0.2">
      <c r="A8" s="3" t="s">
        <v>28</v>
      </c>
      <c r="B8" s="3" t="s">
        <v>20</v>
      </c>
      <c r="C8" s="3" t="s">
        <v>72</v>
      </c>
      <c r="D8" s="3" t="s">
        <v>126</v>
      </c>
      <c r="E8" s="3" t="s">
        <v>22</v>
      </c>
      <c r="F8" s="3" t="s">
        <v>107</v>
      </c>
      <c r="G8" s="3" t="s">
        <v>85</v>
      </c>
      <c r="H8" s="3" t="s">
        <v>81</v>
      </c>
      <c r="I8" s="3"/>
      <c r="J8" s="3" t="s">
        <v>74</v>
      </c>
      <c r="K8" s="3" t="s">
        <v>67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x14ac:dyDescent="0.2">
      <c r="A9" s="3" t="s">
        <v>28</v>
      </c>
      <c r="B9" s="3" t="s">
        <v>20</v>
      </c>
      <c r="C9" s="3" t="s">
        <v>124</v>
      </c>
      <c r="D9" s="3" t="s">
        <v>125</v>
      </c>
      <c r="E9" s="3" t="s">
        <v>22</v>
      </c>
      <c r="F9" s="3" t="s">
        <v>107</v>
      </c>
      <c r="G9" s="3" t="s">
        <v>85</v>
      </c>
      <c r="H9" s="3" t="s">
        <v>81</v>
      </c>
      <c r="I9" s="3"/>
      <c r="J9" s="3" t="s">
        <v>128</v>
      </c>
      <c r="K9" s="3" t="s">
        <v>67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customHeight="1" x14ac:dyDescent="0.2">
      <c r="A10" s="3" t="s">
        <v>28</v>
      </c>
      <c r="B10" s="3" t="s">
        <v>151</v>
      </c>
      <c r="C10" s="3" t="s">
        <v>20</v>
      </c>
      <c r="D10" s="3" t="s">
        <v>20</v>
      </c>
      <c r="E10" s="3" t="s">
        <v>24</v>
      </c>
      <c r="F10" s="3" t="s">
        <v>99</v>
      </c>
      <c r="G10" s="3" t="s">
        <v>85</v>
      </c>
      <c r="H10" s="6" t="s">
        <v>82</v>
      </c>
      <c r="I10" s="3" t="s">
        <v>78</v>
      </c>
      <c r="J10" s="3" t="s">
        <v>79</v>
      </c>
      <c r="K10" s="3" t="s">
        <v>117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99</v>
      </c>
      <c r="G11" s="3" t="s">
        <v>85</v>
      </c>
      <c r="H11" s="6" t="s">
        <v>82</v>
      </c>
      <c r="I11" s="3" t="s">
        <v>78</v>
      </c>
      <c r="J11" s="3" t="s">
        <v>79</v>
      </c>
      <c r="K11" s="3" t="s">
        <v>117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x14ac:dyDescent="0.2">
      <c r="A12" s="3" t="s">
        <v>28</v>
      </c>
      <c r="B12" s="3" t="s">
        <v>20</v>
      </c>
      <c r="C12" s="3" t="s">
        <v>69</v>
      </c>
      <c r="D12" s="3" t="s">
        <v>122</v>
      </c>
      <c r="E12" s="3" t="s">
        <v>23</v>
      </c>
      <c r="F12" s="3" t="s">
        <v>107</v>
      </c>
      <c r="G12" s="3" t="s">
        <v>85</v>
      </c>
      <c r="H12" s="3" t="s">
        <v>81</v>
      </c>
      <c r="I12" s="3"/>
      <c r="J12" s="3" t="s">
        <v>74</v>
      </c>
      <c r="K12" s="3" t="s">
        <v>67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x14ac:dyDescent="0.2">
      <c r="A13" s="3" t="s">
        <v>28</v>
      </c>
      <c r="B13" s="3" t="s">
        <v>20</v>
      </c>
      <c r="C13" s="3" t="s">
        <v>70</v>
      </c>
      <c r="D13" s="3" t="s">
        <v>122</v>
      </c>
      <c r="E13" s="3" t="s">
        <v>23</v>
      </c>
      <c r="F13" s="3" t="s">
        <v>107</v>
      </c>
      <c r="G13" s="3" t="s">
        <v>85</v>
      </c>
      <c r="H13" s="3" t="s">
        <v>81</v>
      </c>
      <c r="I13" s="3"/>
      <c r="J13" s="3" t="s">
        <v>74</v>
      </c>
      <c r="K13" s="3" t="s">
        <v>67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x14ac:dyDescent="0.2">
      <c r="A14" s="3" t="s">
        <v>28</v>
      </c>
      <c r="B14" s="3" t="s">
        <v>20</v>
      </c>
      <c r="C14" s="3" t="s">
        <v>71</v>
      </c>
      <c r="D14" s="3" t="s">
        <v>122</v>
      </c>
      <c r="E14" s="3" t="s">
        <v>23</v>
      </c>
      <c r="F14" s="3" t="s">
        <v>107</v>
      </c>
      <c r="G14" s="3" t="s">
        <v>85</v>
      </c>
      <c r="H14" s="3" t="s">
        <v>81</v>
      </c>
      <c r="I14" s="3"/>
      <c r="J14" s="3" t="s">
        <v>74</v>
      </c>
      <c r="K14" s="3" t="s">
        <v>67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customHeight="1" x14ac:dyDescent="0.2">
      <c r="A15" s="3" t="s">
        <v>28</v>
      </c>
      <c r="B15" s="3" t="s">
        <v>20</v>
      </c>
      <c r="C15" s="3" t="s">
        <v>120</v>
      </c>
      <c r="D15" s="3" t="s">
        <v>123</v>
      </c>
      <c r="E15" s="3" t="s">
        <v>23</v>
      </c>
      <c r="F15" s="3" t="s">
        <v>107</v>
      </c>
      <c r="G15" s="3" t="s">
        <v>85</v>
      </c>
      <c r="H15" s="3" t="s">
        <v>81</v>
      </c>
      <c r="I15" s="3"/>
      <c r="J15" s="3" t="s">
        <v>74</v>
      </c>
      <c r="K15" s="3" t="s">
        <v>67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customHeight="1" x14ac:dyDescent="0.2">
      <c r="A16" s="3" t="s">
        <v>28</v>
      </c>
      <c r="B16" s="3" t="s">
        <v>20</v>
      </c>
      <c r="C16" s="3" t="s">
        <v>197</v>
      </c>
      <c r="D16" s="3" t="s">
        <v>198</v>
      </c>
      <c r="E16" s="3" t="s">
        <v>23</v>
      </c>
      <c r="F16" s="3" t="s">
        <v>107</v>
      </c>
      <c r="G16" s="3" t="s">
        <v>85</v>
      </c>
      <c r="H16" s="3" t="s">
        <v>81</v>
      </c>
      <c r="I16" s="3"/>
      <c r="J16" s="3" t="s">
        <v>74</v>
      </c>
      <c r="K16" s="3" t="s">
        <v>67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x14ac:dyDescent="0.2">
      <c r="A17" s="3" t="s">
        <v>28</v>
      </c>
      <c r="B17" s="3" t="s">
        <v>20</v>
      </c>
      <c r="C17" s="3" t="s">
        <v>72</v>
      </c>
      <c r="D17" s="3" t="s">
        <v>126</v>
      </c>
      <c r="E17" s="3" t="s">
        <v>23</v>
      </c>
      <c r="F17" s="3" t="s">
        <v>107</v>
      </c>
      <c r="G17" s="3" t="s">
        <v>85</v>
      </c>
      <c r="H17" s="3" t="s">
        <v>81</v>
      </c>
      <c r="I17" s="3"/>
      <c r="J17" s="3" t="s">
        <v>74</v>
      </c>
      <c r="K17" s="3" t="s">
        <v>67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x14ac:dyDescent="0.2">
      <c r="A18" s="3" t="s">
        <v>28</v>
      </c>
      <c r="B18" s="3" t="s">
        <v>20</v>
      </c>
      <c r="C18" s="3" t="s">
        <v>124</v>
      </c>
      <c r="D18" s="3" t="s">
        <v>125</v>
      </c>
      <c r="E18" s="3" t="s">
        <v>23</v>
      </c>
      <c r="F18" s="3" t="s">
        <v>107</v>
      </c>
      <c r="G18" s="3" t="s">
        <v>85</v>
      </c>
      <c r="H18" s="3" t="s">
        <v>81</v>
      </c>
      <c r="I18" s="3"/>
      <c r="J18" s="3" t="s">
        <v>127</v>
      </c>
      <c r="K18" s="3" t="s">
        <v>67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99</v>
      </c>
      <c r="G19" s="3" t="s">
        <v>85</v>
      </c>
      <c r="H19" s="6" t="s">
        <v>82</v>
      </c>
      <c r="I19" s="3" t="s">
        <v>78</v>
      </c>
      <c r="J19" s="3" t="s">
        <v>79</v>
      </c>
      <c r="K19" s="3" t="s">
        <v>67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x14ac:dyDescent="0.2">
      <c r="A20" s="3" t="s">
        <v>28</v>
      </c>
      <c r="B20" s="3" t="s">
        <v>20</v>
      </c>
      <c r="C20" s="3" t="s">
        <v>69</v>
      </c>
      <c r="D20" s="3" t="s">
        <v>122</v>
      </c>
      <c r="E20" s="3" t="s">
        <v>21</v>
      </c>
      <c r="F20" s="3" t="s">
        <v>107</v>
      </c>
      <c r="G20" s="3" t="s">
        <v>85</v>
      </c>
      <c r="H20" s="3" t="s">
        <v>81</v>
      </c>
      <c r="I20" t="s">
        <v>239</v>
      </c>
      <c r="J20" s="3"/>
      <c r="K20" s="3" t="s">
        <v>67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x14ac:dyDescent="0.2">
      <c r="A21" s="3" t="s">
        <v>28</v>
      </c>
      <c r="B21" s="3" t="s">
        <v>20</v>
      </c>
      <c r="C21" s="3" t="s">
        <v>70</v>
      </c>
      <c r="D21" s="3" t="s">
        <v>122</v>
      </c>
      <c r="E21" s="3" t="s">
        <v>21</v>
      </c>
      <c r="F21" s="3" t="s">
        <v>107</v>
      </c>
      <c r="G21" s="3" t="s">
        <v>85</v>
      </c>
      <c r="H21" s="3" t="s">
        <v>81</v>
      </c>
      <c r="I21" t="s">
        <v>239</v>
      </c>
      <c r="J21" s="3"/>
      <c r="K21" s="3" t="s">
        <v>67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x14ac:dyDescent="0.2">
      <c r="A22" s="3" t="s">
        <v>28</v>
      </c>
      <c r="B22" s="3" t="s">
        <v>20</v>
      </c>
      <c r="C22" s="3" t="s">
        <v>71</v>
      </c>
      <c r="D22" s="3" t="s">
        <v>122</v>
      </c>
      <c r="E22" s="3" t="s">
        <v>21</v>
      </c>
      <c r="F22" s="3" t="s">
        <v>107</v>
      </c>
      <c r="G22" s="3" t="s">
        <v>85</v>
      </c>
      <c r="H22" s="3" t="s">
        <v>81</v>
      </c>
      <c r="I22" t="s">
        <v>239</v>
      </c>
      <c r="J22" s="3"/>
      <c r="K22" s="3" t="s">
        <v>67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x14ac:dyDescent="0.2">
      <c r="A23" s="3" t="s">
        <v>28</v>
      </c>
      <c r="B23" s="3" t="s">
        <v>20</v>
      </c>
      <c r="C23" s="3" t="s">
        <v>120</v>
      </c>
      <c r="D23" s="3" t="s">
        <v>123</v>
      </c>
      <c r="E23" s="3" t="s">
        <v>21</v>
      </c>
      <c r="F23" s="3" t="s">
        <v>107</v>
      </c>
      <c r="G23" s="3" t="s">
        <v>85</v>
      </c>
      <c r="H23" s="3" t="s">
        <v>81</v>
      </c>
      <c r="I23" t="s">
        <v>239</v>
      </c>
      <c r="J23" s="3"/>
      <c r="K23" s="3" t="s">
        <v>67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x14ac:dyDescent="0.2">
      <c r="A24" s="3" t="s">
        <v>28</v>
      </c>
      <c r="B24" s="3" t="s">
        <v>20</v>
      </c>
      <c r="C24" s="3" t="s">
        <v>197</v>
      </c>
      <c r="D24" s="3" t="s">
        <v>198</v>
      </c>
      <c r="E24" s="3" t="s">
        <v>21</v>
      </c>
      <c r="F24" s="3" t="s">
        <v>107</v>
      </c>
      <c r="G24" s="3" t="s">
        <v>85</v>
      </c>
      <c r="H24" s="3" t="s">
        <v>81</v>
      </c>
      <c r="I24" t="s">
        <v>239</v>
      </c>
      <c r="J24" s="3"/>
      <c r="K24" s="3" t="s">
        <v>67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x14ac:dyDescent="0.2">
      <c r="A25" s="3" t="s">
        <v>28</v>
      </c>
      <c r="B25" s="3" t="s">
        <v>20</v>
      </c>
      <c r="C25" s="3" t="s">
        <v>72</v>
      </c>
      <c r="D25" s="3" t="s">
        <v>126</v>
      </c>
      <c r="E25" s="3" t="s">
        <v>21</v>
      </c>
      <c r="F25" s="3" t="s">
        <v>107</v>
      </c>
      <c r="G25" s="3" t="s">
        <v>85</v>
      </c>
      <c r="H25" s="3" t="s">
        <v>81</v>
      </c>
      <c r="I25" t="s">
        <v>239</v>
      </c>
      <c r="J25" s="3"/>
      <c r="K25" s="3" t="s">
        <v>67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x14ac:dyDescent="0.2">
      <c r="A26" s="3" t="s">
        <v>28</v>
      </c>
      <c r="B26" s="3" t="s">
        <v>20</v>
      </c>
      <c r="C26" s="3" t="s">
        <v>124</v>
      </c>
      <c r="D26" s="3" t="s">
        <v>125</v>
      </c>
      <c r="E26" s="3" t="s">
        <v>21</v>
      </c>
      <c r="F26" s="3" t="s">
        <v>107</v>
      </c>
      <c r="G26" s="3" t="s">
        <v>85</v>
      </c>
      <c r="H26" s="3" t="s">
        <v>81</v>
      </c>
      <c r="I26" t="s">
        <v>239</v>
      </c>
      <c r="J26" s="3"/>
      <c r="K26" s="3" t="s">
        <v>67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x14ac:dyDescent="0.2">
      <c r="A27" s="3" t="s">
        <v>56</v>
      </c>
      <c r="B27" s="22" t="s">
        <v>190</v>
      </c>
      <c r="C27" s="22" t="s">
        <v>20</v>
      </c>
      <c r="D27" s="3" t="s">
        <v>20</v>
      </c>
      <c r="E27" s="22" t="s">
        <v>192</v>
      </c>
      <c r="F27" s="22" t="s">
        <v>112</v>
      </c>
      <c r="G27" s="3" t="s">
        <v>86</v>
      </c>
      <c r="H27" s="3" t="s">
        <v>82</v>
      </c>
      <c r="I27" s="3"/>
      <c r="J27" s="3" t="s">
        <v>191</v>
      </c>
      <c r="K27" s="3" t="s">
        <v>67</v>
      </c>
      <c r="L27" s="20">
        <v>1</v>
      </c>
      <c r="M27" s="20">
        <v>0.8</v>
      </c>
      <c r="N27" s="20">
        <v>1.2</v>
      </c>
      <c r="O27" s="20">
        <v>1</v>
      </c>
      <c r="P27" s="20">
        <v>0.8</v>
      </c>
      <c r="Q27" s="20">
        <v>1.2</v>
      </c>
      <c r="R27" s="20">
        <v>1</v>
      </c>
      <c r="S27" s="20">
        <v>0.8</v>
      </c>
      <c r="T27" s="20">
        <v>1.2</v>
      </c>
      <c r="U27" s="20">
        <v>1</v>
      </c>
      <c r="V27" s="20">
        <v>0.8</v>
      </c>
      <c r="W27" s="20">
        <v>1.2</v>
      </c>
      <c r="X27" s="20">
        <v>1</v>
      </c>
      <c r="Y27" s="20">
        <v>0.8</v>
      </c>
      <c r="Z27" s="20">
        <v>1.2</v>
      </c>
      <c r="AA27" s="20">
        <v>1</v>
      </c>
      <c r="AB27" s="20">
        <v>0.8</v>
      </c>
      <c r="AC27" s="20">
        <v>1.2</v>
      </c>
    </row>
    <row r="28" spans="1:29" x14ac:dyDescent="0.2">
      <c r="A28" s="3" t="s">
        <v>56</v>
      </c>
      <c r="B28" s="22" t="s">
        <v>170</v>
      </c>
      <c r="C28" s="22" t="s">
        <v>20</v>
      </c>
      <c r="D28" s="3" t="s">
        <v>20</v>
      </c>
      <c r="E28" s="22" t="s">
        <v>55</v>
      </c>
      <c r="F28" s="22" t="s">
        <v>114</v>
      </c>
      <c r="G28" s="3"/>
      <c r="H28" s="3"/>
      <c r="I28" s="3"/>
      <c r="J28" s="3"/>
      <c r="K28" s="3" t="s">
        <v>67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22" t="s">
        <v>168</v>
      </c>
      <c r="C29" s="3" t="s">
        <v>69</v>
      </c>
      <c r="D29" s="3" t="s">
        <v>122</v>
      </c>
      <c r="E29" s="22" t="s">
        <v>53</v>
      </c>
      <c r="F29" s="22" t="s">
        <v>114</v>
      </c>
      <c r="G29" s="3"/>
      <c r="H29" s="3"/>
      <c r="I29" s="3"/>
      <c r="J29" s="3"/>
      <c r="K29" s="3" t="s">
        <v>67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x14ac:dyDescent="0.2">
      <c r="A30" s="3" t="s">
        <v>56</v>
      </c>
      <c r="B30" s="22" t="s">
        <v>168</v>
      </c>
      <c r="C30" s="3" t="s">
        <v>70</v>
      </c>
      <c r="D30" s="3" t="s">
        <v>122</v>
      </c>
      <c r="E30" s="22" t="s">
        <v>53</v>
      </c>
      <c r="F30" s="22" t="s">
        <v>114</v>
      </c>
      <c r="G30" s="3"/>
      <c r="H30" s="3"/>
      <c r="I30" s="7" t="s">
        <v>193</v>
      </c>
      <c r="J30" s="3" t="s">
        <v>194</v>
      </c>
      <c r="K30" s="3" t="s">
        <v>67</v>
      </c>
      <c r="L30" s="14"/>
      <c r="M30" s="14"/>
      <c r="N30" s="14"/>
      <c r="O30" s="14">
        <v>2021</v>
      </c>
      <c r="P30" s="14">
        <f>O30*0.8</f>
        <v>1616.8000000000002</v>
      </c>
      <c r="Q30" s="14">
        <f>O30*1.2</f>
        <v>2425.1999999999998</v>
      </c>
      <c r="R30" s="14">
        <v>2696</v>
      </c>
      <c r="S30" s="14">
        <f>R30*0.8</f>
        <v>2156.8000000000002</v>
      </c>
      <c r="T30" s="14">
        <f>R30*1.2</f>
        <v>3235.2</v>
      </c>
      <c r="U30" s="14">
        <v>2696</v>
      </c>
      <c r="V30" s="14">
        <f>U30*0.8</f>
        <v>2156.8000000000002</v>
      </c>
      <c r="W30" s="14">
        <f>U30*1.2</f>
        <v>3235.2</v>
      </c>
      <c r="X30" s="14">
        <v>2696</v>
      </c>
      <c r="Y30" s="14">
        <f>X30*0.8</f>
        <v>2156.8000000000002</v>
      </c>
      <c r="Z30" s="14">
        <f>X30*1.2</f>
        <v>3235.2</v>
      </c>
      <c r="AA30" s="14">
        <v>2696</v>
      </c>
      <c r="AB30" s="14">
        <f>AA30*0.8</f>
        <v>2156.8000000000002</v>
      </c>
      <c r="AC30" s="14">
        <f>AA30*1.2</f>
        <v>3235.2</v>
      </c>
    </row>
    <row r="31" spans="1:29" ht="15" x14ac:dyDescent="0.2">
      <c r="A31" s="3" t="s">
        <v>56</v>
      </c>
      <c r="B31" s="22" t="s">
        <v>168</v>
      </c>
      <c r="C31" s="3" t="s">
        <v>71</v>
      </c>
      <c r="D31" s="3" t="s">
        <v>122</v>
      </c>
      <c r="E31" s="22" t="s">
        <v>53</v>
      </c>
      <c r="F31" s="22" t="s">
        <v>114</v>
      </c>
      <c r="G31" s="3"/>
      <c r="H31" s="3"/>
      <c r="I31" s="7" t="s">
        <v>193</v>
      </c>
      <c r="J31" s="3" t="s">
        <v>194</v>
      </c>
      <c r="K31" s="3" t="s">
        <v>67</v>
      </c>
      <c r="L31" s="14"/>
      <c r="M31" s="14"/>
      <c r="N31" s="14"/>
      <c r="O31" s="14">
        <v>2021</v>
      </c>
      <c r="P31" s="14">
        <f>O31*0.8</f>
        <v>1616.8000000000002</v>
      </c>
      <c r="Q31" s="14">
        <f>O31*1.2</f>
        <v>2425.1999999999998</v>
      </c>
      <c r="R31" s="14">
        <v>2696</v>
      </c>
      <c r="S31" s="14">
        <f>R31*0.8</f>
        <v>2156.8000000000002</v>
      </c>
      <c r="T31" s="14">
        <f>R31*1.2</f>
        <v>3235.2</v>
      </c>
      <c r="U31" s="14">
        <v>2696</v>
      </c>
      <c r="V31" s="14">
        <f>U31*0.8</f>
        <v>2156.8000000000002</v>
      </c>
      <c r="W31" s="14">
        <f>U31*1.2</f>
        <v>3235.2</v>
      </c>
      <c r="X31" s="14">
        <v>2696</v>
      </c>
      <c r="Y31" s="14">
        <f>X31*0.8</f>
        <v>2156.8000000000002</v>
      </c>
      <c r="Z31" s="14">
        <f>X31*1.2</f>
        <v>3235.2</v>
      </c>
      <c r="AA31" s="14">
        <v>2696</v>
      </c>
      <c r="AB31" s="14">
        <f>AA31*0.8</f>
        <v>2156.8000000000002</v>
      </c>
      <c r="AC31" s="14">
        <f>AA31*1.2</f>
        <v>3235.2</v>
      </c>
    </row>
    <row r="32" spans="1:29" ht="15" x14ac:dyDescent="0.2">
      <c r="A32" s="3" t="s">
        <v>56</v>
      </c>
      <c r="B32" s="22" t="s">
        <v>168</v>
      </c>
      <c r="C32" s="3" t="s">
        <v>120</v>
      </c>
      <c r="D32" s="3" t="s">
        <v>123</v>
      </c>
      <c r="E32" s="22" t="s">
        <v>53</v>
      </c>
      <c r="F32" s="22" t="s">
        <v>114</v>
      </c>
      <c r="G32" s="3"/>
      <c r="H32" s="3"/>
      <c r="I32" s="7" t="s">
        <v>193</v>
      </c>
      <c r="J32" s="3" t="s">
        <v>194</v>
      </c>
      <c r="K32" s="3" t="s">
        <v>67</v>
      </c>
      <c r="L32" s="14"/>
      <c r="M32" s="14"/>
      <c r="N32" s="14"/>
      <c r="O32" s="14">
        <v>2386</v>
      </c>
      <c r="P32" s="14">
        <f>O32*0.8</f>
        <v>1908.8000000000002</v>
      </c>
      <c r="Q32" s="14">
        <f>O32*1.2</f>
        <v>2863.2</v>
      </c>
      <c r="R32" s="14">
        <v>3172</v>
      </c>
      <c r="S32" s="14">
        <f>R32*0.8</f>
        <v>2537.6000000000004</v>
      </c>
      <c r="T32" s="14">
        <f>R32*1.2</f>
        <v>3806.3999999999996</v>
      </c>
      <c r="U32" s="14">
        <v>3172</v>
      </c>
      <c r="V32" s="14">
        <f>U32*0.8</f>
        <v>2537.6000000000004</v>
      </c>
      <c r="W32" s="14">
        <f>U32*1.2</f>
        <v>3806.3999999999996</v>
      </c>
      <c r="X32" s="14">
        <v>3172</v>
      </c>
      <c r="Y32" s="14">
        <f>X32*0.8</f>
        <v>2537.6000000000004</v>
      </c>
      <c r="Z32" s="14">
        <f>X32*1.2</f>
        <v>3806.3999999999996</v>
      </c>
      <c r="AA32" s="14">
        <v>3172</v>
      </c>
      <c r="AB32" s="14">
        <f>AA32*0.8</f>
        <v>2537.6000000000004</v>
      </c>
      <c r="AC32" s="14">
        <f>AA32*1.2</f>
        <v>3806.3999999999996</v>
      </c>
    </row>
    <row r="33" spans="1:29" ht="15" x14ac:dyDescent="0.2">
      <c r="A33" s="3" t="s">
        <v>56</v>
      </c>
      <c r="B33" s="22" t="s">
        <v>168</v>
      </c>
      <c r="C33" s="3" t="s">
        <v>197</v>
      </c>
      <c r="D33" s="3" t="s">
        <v>198</v>
      </c>
      <c r="E33" s="22" t="s">
        <v>53</v>
      </c>
      <c r="F33" s="22" t="s">
        <v>114</v>
      </c>
      <c r="G33" s="3"/>
      <c r="H33" s="3"/>
      <c r="I33" s="7" t="s">
        <v>193</v>
      </c>
      <c r="J33" s="3" t="s">
        <v>194</v>
      </c>
      <c r="K33" s="3" t="s">
        <v>67</v>
      </c>
      <c r="L33" s="14"/>
      <c r="M33" s="14"/>
      <c r="N33" s="14"/>
      <c r="O33" s="14">
        <v>2763</v>
      </c>
      <c r="P33" s="14">
        <f>O33*0.8</f>
        <v>2210.4</v>
      </c>
      <c r="Q33" s="14">
        <f>O33*1.2</f>
        <v>3315.6</v>
      </c>
      <c r="R33" s="14">
        <v>3661</v>
      </c>
      <c r="S33" s="14">
        <f>R33*0.8</f>
        <v>2928.8</v>
      </c>
      <c r="T33" s="14">
        <f>R33*1.2</f>
        <v>4393.2</v>
      </c>
      <c r="U33" s="14">
        <v>3661</v>
      </c>
      <c r="V33" s="14">
        <f>U33*0.8</f>
        <v>2928.8</v>
      </c>
      <c r="W33" s="14">
        <f>U33*1.2</f>
        <v>4393.2</v>
      </c>
      <c r="X33" s="14">
        <v>3661</v>
      </c>
      <c r="Y33" s="14">
        <f>X33*0.8</f>
        <v>2928.8</v>
      </c>
      <c r="Z33" s="14">
        <f>X33*1.2</f>
        <v>4393.2</v>
      </c>
      <c r="AA33" s="14">
        <v>3661</v>
      </c>
      <c r="AB33" s="14">
        <f>AA33*0.8</f>
        <v>2928.8</v>
      </c>
      <c r="AC33" s="14">
        <f>AA33*1.2</f>
        <v>4393.2</v>
      </c>
    </row>
    <row r="34" spans="1:29" ht="15" x14ac:dyDescent="0.2">
      <c r="A34" s="3" t="s">
        <v>56</v>
      </c>
      <c r="B34" s="22" t="s">
        <v>168</v>
      </c>
      <c r="C34" s="3" t="s">
        <v>72</v>
      </c>
      <c r="D34" s="3" t="s">
        <v>126</v>
      </c>
      <c r="E34" s="22" t="s">
        <v>53</v>
      </c>
      <c r="F34" s="22" t="s">
        <v>114</v>
      </c>
      <c r="G34" s="3"/>
      <c r="H34" s="3"/>
      <c r="I34" s="7" t="s">
        <v>193</v>
      </c>
      <c r="J34" s="3" t="s">
        <v>194</v>
      </c>
      <c r="K34" s="3" t="s">
        <v>67</v>
      </c>
      <c r="L34" s="14"/>
      <c r="M34" s="14"/>
      <c r="N34" s="14"/>
      <c r="O34" s="14">
        <v>2763</v>
      </c>
      <c r="P34" s="14">
        <f>O34*0.8</f>
        <v>2210.4</v>
      </c>
      <c r="Q34" s="14">
        <f>O34*1.2</f>
        <v>3315.6</v>
      </c>
      <c r="R34" s="14">
        <v>3661</v>
      </c>
      <c r="S34" s="14">
        <f>R34*0.8</f>
        <v>2928.8</v>
      </c>
      <c r="T34" s="14">
        <f>R34*1.2</f>
        <v>4393.2</v>
      </c>
      <c r="U34" s="14">
        <v>3661</v>
      </c>
      <c r="V34" s="14">
        <f>U34*0.8</f>
        <v>2928.8</v>
      </c>
      <c r="W34" s="14">
        <f>U34*1.2</f>
        <v>4393.2</v>
      </c>
      <c r="X34" s="14">
        <v>3661</v>
      </c>
      <c r="Y34" s="14">
        <f>X34*0.8</f>
        <v>2928.8</v>
      </c>
      <c r="Z34" s="14">
        <f>X34*1.2</f>
        <v>4393.2</v>
      </c>
      <c r="AA34" s="14">
        <v>3661</v>
      </c>
      <c r="AB34" s="14">
        <f>AA34*0.8</f>
        <v>2928.8</v>
      </c>
      <c r="AC34" s="14">
        <f>AA34*1.2</f>
        <v>4393.2</v>
      </c>
    </row>
    <row r="35" spans="1:29" ht="15" x14ac:dyDescent="0.2">
      <c r="A35" s="3" t="s">
        <v>56</v>
      </c>
      <c r="B35" s="22" t="s">
        <v>168</v>
      </c>
      <c r="C35" s="3" t="s">
        <v>124</v>
      </c>
      <c r="D35" s="3" t="s">
        <v>125</v>
      </c>
      <c r="E35" s="22" t="s">
        <v>53</v>
      </c>
      <c r="F35" s="22" t="s">
        <v>114</v>
      </c>
      <c r="G35" s="3"/>
      <c r="H35" s="3"/>
      <c r="I35" s="7" t="s">
        <v>193</v>
      </c>
      <c r="J35" s="3" t="s">
        <v>194</v>
      </c>
      <c r="K35" s="3" t="s">
        <v>67</v>
      </c>
      <c r="L35" s="14"/>
      <c r="M35" s="14"/>
      <c r="N35" s="14"/>
      <c r="O35" s="14">
        <v>2763</v>
      </c>
      <c r="P35" s="14">
        <f>O35*0.8</f>
        <v>2210.4</v>
      </c>
      <c r="Q35" s="14">
        <f>O35*1.2</f>
        <v>3315.6</v>
      </c>
      <c r="R35" s="14">
        <v>3661</v>
      </c>
      <c r="S35" s="14">
        <f>R35*0.8</f>
        <v>2928.8</v>
      </c>
      <c r="T35" s="14">
        <f>R35*1.2</f>
        <v>4393.2</v>
      </c>
      <c r="U35" s="14">
        <v>3661</v>
      </c>
      <c r="V35" s="14">
        <f>U35*0.8</f>
        <v>2928.8</v>
      </c>
      <c r="W35" s="14">
        <f>U35*1.2</f>
        <v>4393.2</v>
      </c>
      <c r="X35" s="14">
        <v>3661</v>
      </c>
      <c r="Y35" s="14">
        <f>X35*0.8</f>
        <v>2928.8</v>
      </c>
      <c r="Z35" s="14">
        <f>X35*1.2</f>
        <v>4393.2</v>
      </c>
      <c r="AA35" s="14">
        <v>3661</v>
      </c>
      <c r="AB35" s="14">
        <f>AA35*0.8</f>
        <v>2928.8</v>
      </c>
      <c r="AC35" s="14">
        <f>AA35*1.2</f>
        <v>4393.2</v>
      </c>
    </row>
    <row r="36" spans="1:29" x14ac:dyDescent="0.2">
      <c r="A36" s="3" t="s">
        <v>56</v>
      </c>
      <c r="B36" s="22" t="s">
        <v>169</v>
      </c>
      <c r="C36" s="22" t="s">
        <v>20</v>
      </c>
      <c r="D36" s="3" t="s">
        <v>20</v>
      </c>
      <c r="E36" s="22" t="s">
        <v>59</v>
      </c>
      <c r="F36" s="22" t="s">
        <v>113</v>
      </c>
      <c r="G36" s="3"/>
      <c r="H36" s="3"/>
      <c r="I36" s="3"/>
      <c r="J36" s="3"/>
      <c r="K36" s="3" t="s">
        <v>67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113</v>
      </c>
      <c r="G37" s="3"/>
      <c r="H37" s="3"/>
      <c r="I37" s="3"/>
      <c r="J37" s="3"/>
      <c r="K37" s="3" t="s">
        <v>67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113</v>
      </c>
      <c r="G38" s="3"/>
      <c r="H38" s="3"/>
      <c r="I38" s="3"/>
      <c r="J38" s="3"/>
      <c r="K38" s="3" t="s">
        <v>67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113</v>
      </c>
      <c r="G39" s="3" t="s">
        <v>276</v>
      </c>
      <c r="H39" s="3" t="s">
        <v>82</v>
      </c>
      <c r="I39" s="31" t="s">
        <v>273</v>
      </c>
      <c r="J39" s="3" t="s">
        <v>274</v>
      </c>
      <c r="K39" s="3" t="s">
        <v>67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x14ac:dyDescent="0.2">
      <c r="A40" s="3" t="s">
        <v>56</v>
      </c>
      <c r="B40" s="22" t="s">
        <v>154</v>
      </c>
      <c r="C40" s="22" t="s">
        <v>20</v>
      </c>
      <c r="D40" s="3" t="s">
        <v>20</v>
      </c>
      <c r="E40" s="22" t="s">
        <v>58</v>
      </c>
      <c r="F40" s="22" t="s">
        <v>113</v>
      </c>
      <c r="G40" s="3" t="s">
        <v>276</v>
      </c>
      <c r="H40" s="3" t="s">
        <v>82</v>
      </c>
      <c r="I40" s="31" t="s">
        <v>273</v>
      </c>
      <c r="J40" s="3" t="s">
        <v>274</v>
      </c>
      <c r="K40" s="3" t="s">
        <v>67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x14ac:dyDescent="0.2">
      <c r="A41" s="3" t="s">
        <v>56</v>
      </c>
      <c r="B41" s="22" t="s">
        <v>148</v>
      </c>
      <c r="C41" s="22" t="s">
        <v>20</v>
      </c>
      <c r="D41" s="3" t="s">
        <v>20</v>
      </c>
      <c r="E41" s="22" t="s">
        <v>58</v>
      </c>
      <c r="F41" s="22" t="s">
        <v>113</v>
      </c>
      <c r="G41" s="3"/>
      <c r="H41" s="3"/>
      <c r="I41" s="3"/>
      <c r="J41" s="3"/>
      <c r="K41" s="3" t="s">
        <v>67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x14ac:dyDescent="0.2">
      <c r="A42" s="3" t="s">
        <v>56</v>
      </c>
      <c r="B42" s="22" t="s">
        <v>170</v>
      </c>
      <c r="C42" s="22" t="s">
        <v>20</v>
      </c>
      <c r="D42" s="3" t="s">
        <v>20</v>
      </c>
      <c r="E42" s="22" t="s">
        <v>299</v>
      </c>
      <c r="F42" s="22" t="s">
        <v>115</v>
      </c>
      <c r="G42" s="3" t="s">
        <v>276</v>
      </c>
      <c r="H42" s="3" t="s">
        <v>82</v>
      </c>
      <c r="I42" s="3" t="s">
        <v>293</v>
      </c>
      <c r="J42" s="3"/>
      <c r="K42" s="3" t="s">
        <v>67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x14ac:dyDescent="0.2">
      <c r="A43" s="3" t="s">
        <v>56</v>
      </c>
      <c r="B43" s="22" t="s">
        <v>170</v>
      </c>
      <c r="C43" s="22" t="s">
        <v>20</v>
      </c>
      <c r="D43" s="3" t="s">
        <v>20</v>
      </c>
      <c r="E43" s="22" t="s">
        <v>302</v>
      </c>
      <c r="F43" s="22" t="s">
        <v>115</v>
      </c>
      <c r="G43" s="3" t="s">
        <v>276</v>
      </c>
      <c r="H43" s="3" t="s">
        <v>82</v>
      </c>
      <c r="I43" s="3" t="s">
        <v>293</v>
      </c>
      <c r="J43" s="3"/>
      <c r="K43" s="3" t="s">
        <v>67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x14ac:dyDescent="0.2">
      <c r="A44" s="3" t="s">
        <v>56</v>
      </c>
      <c r="B44" s="22" t="s">
        <v>170</v>
      </c>
      <c r="C44" s="22" t="s">
        <v>20</v>
      </c>
      <c r="D44" s="3" t="s">
        <v>20</v>
      </c>
      <c r="E44" s="22" t="s">
        <v>303</v>
      </c>
      <c r="F44" s="22" t="s">
        <v>115</v>
      </c>
      <c r="G44" s="3" t="s">
        <v>276</v>
      </c>
      <c r="H44" s="3" t="s">
        <v>82</v>
      </c>
      <c r="I44" s="3" t="s">
        <v>293</v>
      </c>
      <c r="J44" s="3"/>
      <c r="K44" s="3" t="s">
        <v>67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x14ac:dyDescent="0.2">
      <c r="A45" s="3" t="s">
        <v>56</v>
      </c>
      <c r="B45" s="22" t="s">
        <v>170</v>
      </c>
      <c r="C45" s="22" t="s">
        <v>20</v>
      </c>
      <c r="D45" s="3" t="s">
        <v>20</v>
      </c>
      <c r="E45" s="22" t="s">
        <v>301</v>
      </c>
      <c r="F45" s="22" t="s">
        <v>115</v>
      </c>
      <c r="G45" s="3" t="s">
        <v>276</v>
      </c>
      <c r="H45" s="3" t="s">
        <v>82</v>
      </c>
      <c r="I45" s="3" t="s">
        <v>293</v>
      </c>
      <c r="J45" s="3"/>
      <c r="K45" s="3" t="s">
        <v>67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x14ac:dyDescent="0.2">
      <c r="A46" s="3" t="s">
        <v>56</v>
      </c>
      <c r="B46" s="22" t="s">
        <v>170</v>
      </c>
      <c r="C46" s="22" t="s">
        <v>20</v>
      </c>
      <c r="D46" s="3" t="s">
        <v>20</v>
      </c>
      <c r="E46" s="22" t="s">
        <v>300</v>
      </c>
      <c r="F46" s="22" t="s">
        <v>115</v>
      </c>
      <c r="G46" s="3" t="s">
        <v>276</v>
      </c>
      <c r="H46" s="3" t="s">
        <v>82</v>
      </c>
      <c r="I46" s="3" t="s">
        <v>293</v>
      </c>
      <c r="J46" s="3"/>
      <c r="K46" s="3" t="s">
        <v>67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x14ac:dyDescent="0.2">
      <c r="A47" s="3" t="s">
        <v>56</v>
      </c>
      <c r="B47" s="22" t="s">
        <v>170</v>
      </c>
      <c r="C47" s="22" t="s">
        <v>20</v>
      </c>
      <c r="D47" s="3" t="s">
        <v>20</v>
      </c>
      <c r="E47" s="22" t="s">
        <v>294</v>
      </c>
      <c r="F47" s="22" t="s">
        <v>115</v>
      </c>
      <c r="G47" s="3" t="s">
        <v>276</v>
      </c>
      <c r="H47" s="3" t="s">
        <v>82</v>
      </c>
      <c r="I47" s="3" t="s">
        <v>293</v>
      </c>
      <c r="J47" s="3"/>
      <c r="K47" s="3" t="s">
        <v>67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x14ac:dyDescent="0.2">
      <c r="A48" s="3" t="s">
        <v>56</v>
      </c>
      <c r="B48" s="22" t="s">
        <v>170</v>
      </c>
      <c r="C48" s="22" t="s">
        <v>20</v>
      </c>
      <c r="D48" s="3" t="s">
        <v>20</v>
      </c>
      <c r="E48" s="22" t="s">
        <v>295</v>
      </c>
      <c r="F48" s="22" t="s">
        <v>115</v>
      </c>
      <c r="G48" s="3" t="s">
        <v>276</v>
      </c>
      <c r="H48" s="3" t="s">
        <v>82</v>
      </c>
      <c r="I48" s="3" t="s">
        <v>293</v>
      </c>
      <c r="J48" s="3"/>
      <c r="K48" s="3" t="s">
        <v>67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x14ac:dyDescent="0.2">
      <c r="A49" s="3" t="s">
        <v>56</v>
      </c>
      <c r="B49" s="22" t="s">
        <v>170</v>
      </c>
      <c r="C49" s="22" t="s">
        <v>20</v>
      </c>
      <c r="D49" s="3" t="s">
        <v>20</v>
      </c>
      <c r="E49" s="22" t="s">
        <v>296</v>
      </c>
      <c r="F49" s="22" t="s">
        <v>115</v>
      </c>
      <c r="G49" s="3" t="s">
        <v>276</v>
      </c>
      <c r="H49" s="3" t="s">
        <v>82</v>
      </c>
      <c r="I49" s="3" t="s">
        <v>293</v>
      </c>
      <c r="J49" s="3"/>
      <c r="K49" s="3" t="s">
        <v>67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x14ac:dyDescent="0.2">
      <c r="A50" s="3" t="s">
        <v>56</v>
      </c>
      <c r="B50" s="22" t="s">
        <v>170</v>
      </c>
      <c r="C50" s="22" t="s">
        <v>20</v>
      </c>
      <c r="D50" s="3" t="s">
        <v>20</v>
      </c>
      <c r="E50" s="22" t="s">
        <v>297</v>
      </c>
      <c r="F50" s="22" t="s">
        <v>115</v>
      </c>
      <c r="G50" s="3" t="s">
        <v>276</v>
      </c>
      <c r="H50" s="3" t="s">
        <v>82</v>
      </c>
      <c r="I50" s="3" t="s">
        <v>293</v>
      </c>
      <c r="J50" s="3"/>
      <c r="K50" s="3" t="s">
        <v>67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x14ac:dyDescent="0.2">
      <c r="A51" s="3" t="s">
        <v>56</v>
      </c>
      <c r="B51" s="22" t="s">
        <v>170</v>
      </c>
      <c r="C51" s="22" t="s">
        <v>20</v>
      </c>
      <c r="D51" s="3" t="s">
        <v>20</v>
      </c>
      <c r="E51" s="22" t="s">
        <v>298</v>
      </c>
      <c r="F51" s="22" t="s">
        <v>115</v>
      </c>
      <c r="G51" s="3" t="s">
        <v>276</v>
      </c>
      <c r="H51" s="3" t="s">
        <v>82</v>
      </c>
      <c r="I51" s="3" t="s">
        <v>293</v>
      </c>
      <c r="J51" s="3"/>
      <c r="K51" s="3" t="s">
        <v>67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x14ac:dyDescent="0.2">
      <c r="A52" s="3" t="s">
        <v>56</v>
      </c>
      <c r="B52" s="22" t="s">
        <v>170</v>
      </c>
      <c r="C52" s="22" t="s">
        <v>20</v>
      </c>
      <c r="D52" s="3" t="s">
        <v>20</v>
      </c>
      <c r="E52" s="22" t="s">
        <v>304</v>
      </c>
      <c r="F52" s="22" t="s">
        <v>115</v>
      </c>
      <c r="G52" s="3" t="s">
        <v>276</v>
      </c>
      <c r="H52" s="3" t="s">
        <v>82</v>
      </c>
      <c r="I52" s="3" t="s">
        <v>293</v>
      </c>
      <c r="J52" s="3"/>
      <c r="K52" s="3" t="s">
        <v>67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61</v>
      </c>
      <c r="F53" s="22" t="s">
        <v>115</v>
      </c>
      <c r="G53" s="3" t="s">
        <v>276</v>
      </c>
      <c r="H53" s="3" t="s">
        <v>82</v>
      </c>
      <c r="I53" s="31" t="s">
        <v>286</v>
      </c>
      <c r="J53" s="3"/>
      <c r="K53" s="3" t="s">
        <v>67</v>
      </c>
      <c r="L53" s="13">
        <v>0.3</v>
      </c>
      <c r="M53" s="13">
        <v>0.2</v>
      </c>
      <c r="N53" s="3">
        <v>0.4</v>
      </c>
      <c r="O53" s="13">
        <v>0.3</v>
      </c>
      <c r="P53" s="13">
        <v>0.2</v>
      </c>
      <c r="Q53" s="3">
        <v>0.4</v>
      </c>
      <c r="R53" s="13">
        <v>0.3</v>
      </c>
      <c r="S53" s="13">
        <v>0.2</v>
      </c>
      <c r="T53" s="3">
        <v>0.4</v>
      </c>
      <c r="U53" s="13">
        <v>0.3</v>
      </c>
      <c r="V53" s="13">
        <v>0.2</v>
      </c>
      <c r="W53" s="3">
        <v>0.4</v>
      </c>
      <c r="X53" s="13">
        <v>0.3</v>
      </c>
      <c r="Y53" s="13">
        <v>0.2</v>
      </c>
      <c r="Z53" s="3">
        <v>0.4</v>
      </c>
      <c r="AA53" s="13">
        <v>0.3</v>
      </c>
      <c r="AB53" s="13">
        <v>0.2</v>
      </c>
      <c r="AC53" s="3">
        <v>0.4</v>
      </c>
    </row>
    <row r="54" spans="1:29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61</v>
      </c>
      <c r="F54" s="22" t="s">
        <v>115</v>
      </c>
      <c r="G54" s="3" t="s">
        <v>276</v>
      </c>
      <c r="H54" s="3" t="s">
        <v>82</v>
      </c>
      <c r="I54" s="3" t="s">
        <v>281</v>
      </c>
      <c r="J54" s="3" t="s">
        <v>282</v>
      </c>
      <c r="K54" s="3" t="s">
        <v>67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x14ac:dyDescent="0.2">
      <c r="A55" s="3" t="s">
        <v>56</v>
      </c>
      <c r="B55" s="22" t="s">
        <v>144</v>
      </c>
      <c r="C55" s="22" t="s">
        <v>20</v>
      </c>
      <c r="D55" s="3" t="s">
        <v>20</v>
      </c>
      <c r="E55" s="22" t="s">
        <v>61</v>
      </c>
      <c r="F55" s="22" t="s">
        <v>115</v>
      </c>
      <c r="G55" s="3"/>
      <c r="H55" s="3"/>
      <c r="I55" s="31" t="s">
        <v>283</v>
      </c>
      <c r="J55" s="3" t="s">
        <v>284</v>
      </c>
      <c r="K55" s="3" t="s">
        <v>67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61</v>
      </c>
      <c r="F56" s="22" t="s">
        <v>115</v>
      </c>
      <c r="G56" s="3" t="s">
        <v>84</v>
      </c>
      <c r="H56" s="3" t="s">
        <v>81</v>
      </c>
      <c r="I56" s="3" t="s">
        <v>285</v>
      </c>
      <c r="J56" s="3"/>
      <c r="K56" s="3" t="s">
        <v>67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275</v>
      </c>
      <c r="F57" s="26" t="s">
        <v>113</v>
      </c>
      <c r="G57" s="3" t="s">
        <v>276</v>
      </c>
      <c r="H57" s="3" t="s">
        <v>82</v>
      </c>
      <c r="I57" s="31" t="s">
        <v>273</v>
      </c>
      <c r="J57" s="3" t="s">
        <v>277</v>
      </c>
      <c r="K57" s="3" t="s">
        <v>67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29" ht="15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112</v>
      </c>
      <c r="G58" s="3" t="s">
        <v>84</v>
      </c>
      <c r="H58" s="3" t="s">
        <v>82</v>
      </c>
      <c r="I58" s="31" t="s">
        <v>273</v>
      </c>
      <c r="J58" s="3"/>
      <c r="K58" s="3" t="s">
        <v>67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29" x14ac:dyDescent="0.2">
      <c r="A59" s="3" t="s">
        <v>56</v>
      </c>
      <c r="B59" s="22" t="s">
        <v>171</v>
      </c>
      <c r="C59" s="22" t="s">
        <v>20</v>
      </c>
      <c r="D59" s="3" t="s">
        <v>20</v>
      </c>
      <c r="E59" s="22" t="s">
        <v>60</v>
      </c>
      <c r="F59" s="22" t="s">
        <v>112</v>
      </c>
      <c r="G59" s="3"/>
      <c r="H59" s="3"/>
      <c r="I59" s="3"/>
      <c r="J59" s="3"/>
      <c r="K59" s="3" t="s">
        <v>67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112</v>
      </c>
      <c r="G60" s="3" t="s">
        <v>84</v>
      </c>
      <c r="H60" s="3" t="s">
        <v>82</v>
      </c>
      <c r="I60" s="31" t="s">
        <v>273</v>
      </c>
      <c r="J60" s="3"/>
      <c r="K60" s="3" t="s">
        <v>67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112</v>
      </c>
      <c r="G61" s="3"/>
      <c r="H61" s="3"/>
      <c r="I61" s="31" t="s">
        <v>271</v>
      </c>
      <c r="J61" s="3" t="s">
        <v>272</v>
      </c>
      <c r="K61" s="3" t="s">
        <v>67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114</v>
      </c>
      <c r="G62" s="3"/>
      <c r="H62" s="3"/>
      <c r="I62" s="3"/>
      <c r="J62" s="3"/>
      <c r="K62" s="3" t="s">
        <v>67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x14ac:dyDescent="0.2">
      <c r="A63" s="3" t="s">
        <v>56</v>
      </c>
      <c r="B63" s="22" t="s">
        <v>20</v>
      </c>
      <c r="C63" s="3" t="s">
        <v>69</v>
      </c>
      <c r="D63" s="3" t="s">
        <v>122</v>
      </c>
      <c r="E63" s="22" t="s">
        <v>287</v>
      </c>
      <c r="F63" s="22" t="s">
        <v>99</v>
      </c>
      <c r="G63" s="3" t="s">
        <v>86</v>
      </c>
      <c r="H63" s="3" t="s">
        <v>82</v>
      </c>
      <c r="I63" s="3" t="s">
        <v>188</v>
      </c>
      <c r="J63" s="3" t="s">
        <v>288</v>
      </c>
      <c r="K63" s="3" t="s">
        <v>67</v>
      </c>
      <c r="L63" s="11">
        <v>2.35E-2</v>
      </c>
      <c r="M63" s="11">
        <f>L63*0.9</f>
        <v>2.1150000000000002E-2</v>
      </c>
      <c r="N63" s="11">
        <f>L63*1.1</f>
        <v>2.5850000000000001E-2</v>
      </c>
      <c r="O63" s="11">
        <v>2.35E-2</v>
      </c>
      <c r="P63" s="11">
        <f>O63*0.9</f>
        <v>2.1150000000000002E-2</v>
      </c>
      <c r="Q63" s="11">
        <f>O63*1.1</f>
        <v>2.5850000000000001E-2</v>
      </c>
      <c r="R63" s="11">
        <v>2.35E-2</v>
      </c>
      <c r="S63" s="11">
        <f>R63*0.9</f>
        <v>2.1150000000000002E-2</v>
      </c>
      <c r="T63" s="11">
        <f>R63*1.1</f>
        <v>2.5850000000000001E-2</v>
      </c>
      <c r="U63" s="11">
        <v>2.35E-2</v>
      </c>
      <c r="V63" s="11">
        <f>U63*0.9</f>
        <v>2.1150000000000002E-2</v>
      </c>
      <c r="W63" s="11">
        <f>U63*1.1</f>
        <v>2.5850000000000001E-2</v>
      </c>
      <c r="X63" s="11">
        <v>2.35E-2</v>
      </c>
      <c r="Y63" s="11">
        <f>X63*0.9</f>
        <v>2.1150000000000002E-2</v>
      </c>
      <c r="Z63" s="11">
        <f>X63*1.1</f>
        <v>2.5850000000000001E-2</v>
      </c>
      <c r="AA63" s="11">
        <v>2.35E-2</v>
      </c>
      <c r="AB63" s="11">
        <f>AA63*0.9</f>
        <v>2.1150000000000002E-2</v>
      </c>
      <c r="AC63" s="11">
        <f>AA63*1.1</f>
        <v>2.5850000000000001E-2</v>
      </c>
    </row>
    <row r="64" spans="1:29" x14ac:dyDescent="0.2">
      <c r="A64" s="3" t="s">
        <v>56</v>
      </c>
      <c r="B64" s="22" t="s">
        <v>20</v>
      </c>
      <c r="C64" s="3" t="s">
        <v>70</v>
      </c>
      <c r="D64" s="3" t="s">
        <v>122</v>
      </c>
      <c r="E64" s="22" t="s">
        <v>287</v>
      </c>
      <c r="F64" s="22" t="s">
        <v>99</v>
      </c>
      <c r="G64" s="3" t="s">
        <v>86</v>
      </c>
      <c r="H64" s="3" t="s">
        <v>82</v>
      </c>
      <c r="I64" s="3" t="s">
        <v>188</v>
      </c>
      <c r="J64" s="3" t="s">
        <v>288</v>
      </c>
      <c r="K64" s="3" t="s">
        <v>67</v>
      </c>
      <c r="L64" s="11">
        <v>2.35E-2</v>
      </c>
      <c r="M64" s="11">
        <f>L64*0.9</f>
        <v>2.1150000000000002E-2</v>
      </c>
      <c r="N64" s="11">
        <f>L64*1.1</f>
        <v>2.5850000000000001E-2</v>
      </c>
      <c r="O64" s="11">
        <v>2.35E-2</v>
      </c>
      <c r="P64" s="11">
        <f>O64*0.9</f>
        <v>2.1150000000000002E-2</v>
      </c>
      <c r="Q64" s="11">
        <f>O64*1.1</f>
        <v>2.5850000000000001E-2</v>
      </c>
      <c r="R64" s="11">
        <v>2.35E-2</v>
      </c>
      <c r="S64" s="11">
        <f>R64*0.9</f>
        <v>2.1150000000000002E-2</v>
      </c>
      <c r="T64" s="11">
        <f>R64*1.1</f>
        <v>2.5850000000000001E-2</v>
      </c>
      <c r="U64" s="11">
        <v>2.35E-2</v>
      </c>
      <c r="V64" s="11">
        <f>U64*0.9</f>
        <v>2.1150000000000002E-2</v>
      </c>
      <c r="W64" s="11">
        <f>U64*1.1</f>
        <v>2.5850000000000001E-2</v>
      </c>
      <c r="X64" s="11">
        <v>2.35E-2</v>
      </c>
      <c r="Y64" s="11">
        <f>X64*0.9</f>
        <v>2.1150000000000002E-2</v>
      </c>
      <c r="Z64" s="11">
        <f>X64*1.1</f>
        <v>2.5850000000000001E-2</v>
      </c>
      <c r="AA64" s="11">
        <v>2.35E-2</v>
      </c>
      <c r="AB64" s="11">
        <f>AA64*0.9</f>
        <v>2.1150000000000002E-2</v>
      </c>
      <c r="AC64" s="11">
        <f>AA64*1.1</f>
        <v>2.5850000000000001E-2</v>
      </c>
    </row>
    <row r="65" spans="1:29" x14ac:dyDescent="0.2">
      <c r="A65" s="3" t="s">
        <v>56</v>
      </c>
      <c r="B65" s="22" t="s">
        <v>20</v>
      </c>
      <c r="C65" s="3" t="s">
        <v>71</v>
      </c>
      <c r="D65" s="3" t="s">
        <v>122</v>
      </c>
      <c r="E65" s="22" t="s">
        <v>287</v>
      </c>
      <c r="F65" s="22" t="s">
        <v>99</v>
      </c>
      <c r="G65" s="3" t="s">
        <v>86</v>
      </c>
      <c r="H65" s="3" t="s">
        <v>82</v>
      </c>
      <c r="I65" s="3" t="s">
        <v>188</v>
      </c>
      <c r="J65" s="3" t="s">
        <v>288</v>
      </c>
      <c r="K65" s="3" t="s">
        <v>67</v>
      </c>
      <c r="L65" s="11">
        <v>2.35E-2</v>
      </c>
      <c r="M65" s="11">
        <f>L65*0.9</f>
        <v>2.1150000000000002E-2</v>
      </c>
      <c r="N65" s="11">
        <f>L65*1.1</f>
        <v>2.5850000000000001E-2</v>
      </c>
      <c r="O65" s="11">
        <v>2.35E-2</v>
      </c>
      <c r="P65" s="11">
        <f>O65*0.9</f>
        <v>2.1150000000000002E-2</v>
      </c>
      <c r="Q65" s="11">
        <f>O65*1.1</f>
        <v>2.5850000000000001E-2</v>
      </c>
      <c r="R65" s="11">
        <v>2.7300000000000001E-2</v>
      </c>
      <c r="S65" s="11">
        <f>R65*0.9</f>
        <v>2.4570000000000002E-2</v>
      </c>
      <c r="T65" s="11">
        <f>R65*1.1</f>
        <v>3.0030000000000005E-2</v>
      </c>
      <c r="U65" s="11">
        <v>2.35E-2</v>
      </c>
      <c r="V65" s="11">
        <f>U65*0.9</f>
        <v>2.1150000000000002E-2</v>
      </c>
      <c r="W65" s="11">
        <f>U65*1.1</f>
        <v>2.5850000000000001E-2</v>
      </c>
      <c r="X65" s="11">
        <v>2.35E-2</v>
      </c>
      <c r="Y65" s="11">
        <f>X65*0.9</f>
        <v>2.1150000000000002E-2</v>
      </c>
      <c r="Z65" s="11">
        <f>X65*1.1</f>
        <v>2.5850000000000001E-2</v>
      </c>
      <c r="AA65" s="11">
        <v>2.35E-2</v>
      </c>
      <c r="AB65" s="11">
        <f>AA65*0.9</f>
        <v>2.1150000000000002E-2</v>
      </c>
      <c r="AC65" s="11">
        <f>AA65*1.1</f>
        <v>2.5850000000000001E-2</v>
      </c>
    </row>
    <row r="66" spans="1:29" x14ac:dyDescent="0.2">
      <c r="A66" s="3" t="s">
        <v>56</v>
      </c>
      <c r="B66" s="22" t="s">
        <v>20</v>
      </c>
      <c r="C66" s="3" t="s">
        <v>120</v>
      </c>
      <c r="D66" s="3" t="s">
        <v>123</v>
      </c>
      <c r="E66" s="22" t="s">
        <v>287</v>
      </c>
      <c r="F66" s="22" t="s">
        <v>99</v>
      </c>
      <c r="G66" s="3" t="s">
        <v>86</v>
      </c>
      <c r="H66" s="3" t="s">
        <v>82</v>
      </c>
      <c r="I66" s="3" t="s">
        <v>188</v>
      </c>
      <c r="J66" s="3" t="s">
        <v>288</v>
      </c>
      <c r="K66" s="3" t="s">
        <v>67</v>
      </c>
      <c r="L66" s="11">
        <v>2.35E-2</v>
      </c>
      <c r="M66" s="11">
        <f>L66*0.9</f>
        <v>2.1150000000000002E-2</v>
      </c>
      <c r="N66" s="11">
        <f>L66*1.1</f>
        <v>2.5850000000000001E-2</v>
      </c>
      <c r="O66" s="11">
        <v>2.35E-2</v>
      </c>
      <c r="P66" s="11">
        <f>O66*0.9</f>
        <v>2.1150000000000002E-2</v>
      </c>
      <c r="Q66" s="11">
        <f>O66*1.1</f>
        <v>2.5850000000000001E-2</v>
      </c>
      <c r="R66" s="11">
        <v>2.1399999999999999E-2</v>
      </c>
      <c r="S66" s="11">
        <f>R66*0.9</f>
        <v>1.9259999999999999E-2</v>
      </c>
      <c r="T66" s="11">
        <f>R66*1.1</f>
        <v>2.3540000000000002E-2</v>
      </c>
      <c r="U66" s="11">
        <v>2.35E-2</v>
      </c>
      <c r="V66" s="11">
        <f>U66*0.9</f>
        <v>2.1150000000000002E-2</v>
      </c>
      <c r="W66" s="11">
        <f>U66*1.1</f>
        <v>2.5850000000000001E-2</v>
      </c>
      <c r="X66" s="11">
        <v>2.35E-2</v>
      </c>
      <c r="Y66" s="11">
        <f>X66*0.9</f>
        <v>2.1150000000000002E-2</v>
      </c>
      <c r="Z66" s="11">
        <f>X66*1.1</f>
        <v>2.5850000000000001E-2</v>
      </c>
      <c r="AA66" s="11">
        <v>2.35E-2</v>
      </c>
      <c r="AB66" s="11">
        <f>AA66*0.9</f>
        <v>2.1150000000000002E-2</v>
      </c>
      <c r="AC66" s="11">
        <f>AA66*1.1</f>
        <v>2.5850000000000001E-2</v>
      </c>
    </row>
    <row r="67" spans="1:29" x14ac:dyDescent="0.2">
      <c r="A67" s="3" t="s">
        <v>56</v>
      </c>
      <c r="B67" s="22" t="s">
        <v>20</v>
      </c>
      <c r="C67" s="3" t="s">
        <v>197</v>
      </c>
      <c r="D67" s="3" t="s">
        <v>198</v>
      </c>
      <c r="E67" s="22" t="s">
        <v>287</v>
      </c>
      <c r="F67" s="22" t="s">
        <v>99</v>
      </c>
      <c r="G67" s="3" t="s">
        <v>86</v>
      </c>
      <c r="H67" s="3" t="s">
        <v>82</v>
      </c>
      <c r="I67" s="3" t="s">
        <v>188</v>
      </c>
      <c r="J67" s="3" t="s">
        <v>288</v>
      </c>
      <c r="K67" s="3" t="s">
        <v>67</v>
      </c>
      <c r="L67" s="11">
        <v>2.35E-2</v>
      </c>
      <c r="M67" s="11">
        <f>L67*0.9</f>
        <v>2.1150000000000002E-2</v>
      </c>
      <c r="N67" s="11">
        <f>L67*1.1</f>
        <v>2.5850000000000001E-2</v>
      </c>
      <c r="O67" s="11">
        <v>2.35E-2</v>
      </c>
      <c r="P67" s="11">
        <f>O67*0.9</f>
        <v>2.1150000000000002E-2</v>
      </c>
      <c r="Q67" s="11">
        <f>O67*1.1</f>
        <v>2.5850000000000001E-2</v>
      </c>
      <c r="R67" s="11">
        <v>2.1399999999999999E-2</v>
      </c>
      <c r="S67" s="11">
        <f>R67*0.9</f>
        <v>1.9259999999999999E-2</v>
      </c>
      <c r="T67" s="11">
        <f>R67*1.1</f>
        <v>2.3540000000000002E-2</v>
      </c>
      <c r="U67" s="11">
        <v>2.35E-2</v>
      </c>
      <c r="V67" s="11">
        <f>U67*0.9</f>
        <v>2.1150000000000002E-2</v>
      </c>
      <c r="W67" s="11">
        <f>U67*1.1</f>
        <v>2.5850000000000001E-2</v>
      </c>
      <c r="X67" s="11">
        <v>2.35E-2</v>
      </c>
      <c r="Y67" s="11">
        <f>X67*0.9</f>
        <v>2.1150000000000002E-2</v>
      </c>
      <c r="Z67" s="11">
        <f>X67*1.1</f>
        <v>2.5850000000000001E-2</v>
      </c>
      <c r="AA67" s="11">
        <v>2.35E-2</v>
      </c>
      <c r="AB67" s="11">
        <f>AA67*0.9</f>
        <v>2.1150000000000002E-2</v>
      </c>
      <c r="AC67" s="11">
        <f>AA67*1.1</f>
        <v>2.5850000000000001E-2</v>
      </c>
    </row>
    <row r="68" spans="1:29" x14ac:dyDescent="0.2">
      <c r="A68" s="3" t="s">
        <v>56</v>
      </c>
      <c r="B68" s="22" t="s">
        <v>20</v>
      </c>
      <c r="C68" s="3" t="s">
        <v>72</v>
      </c>
      <c r="D68" s="3" t="s">
        <v>126</v>
      </c>
      <c r="E68" s="22" t="s">
        <v>287</v>
      </c>
      <c r="F68" s="22" t="s">
        <v>99</v>
      </c>
      <c r="G68" s="3" t="s">
        <v>86</v>
      </c>
      <c r="H68" s="3" t="s">
        <v>82</v>
      </c>
      <c r="I68" s="3" t="s">
        <v>188</v>
      </c>
      <c r="J68" s="3" t="s">
        <v>288</v>
      </c>
      <c r="K68" s="3" t="s">
        <v>67</v>
      </c>
      <c r="L68" s="11">
        <v>2.35E-2</v>
      </c>
      <c r="M68" s="11">
        <f>L68*0.9</f>
        <v>2.1150000000000002E-2</v>
      </c>
      <c r="N68" s="11">
        <f>L68*1.1</f>
        <v>2.5850000000000001E-2</v>
      </c>
      <c r="O68" s="11">
        <v>2.35E-2</v>
      </c>
      <c r="P68" s="11">
        <f>O68*0.9</f>
        <v>2.1150000000000002E-2</v>
      </c>
      <c r="Q68" s="11">
        <f>O68*1.1</f>
        <v>2.5850000000000001E-2</v>
      </c>
      <c r="R68" s="11">
        <v>2.1399999999999999E-2</v>
      </c>
      <c r="S68" s="11">
        <f>R68*0.9</f>
        <v>1.9259999999999999E-2</v>
      </c>
      <c r="T68" s="11">
        <f>R68*1.1</f>
        <v>2.3540000000000002E-2</v>
      </c>
      <c r="U68" s="11">
        <v>2.35E-2</v>
      </c>
      <c r="V68" s="11">
        <f>U68*0.9</f>
        <v>2.1150000000000002E-2</v>
      </c>
      <c r="W68" s="11">
        <f>U68*1.1</f>
        <v>2.5850000000000001E-2</v>
      </c>
      <c r="X68" s="11">
        <v>2.35E-2</v>
      </c>
      <c r="Y68" s="11">
        <f>X68*0.9</f>
        <v>2.1150000000000002E-2</v>
      </c>
      <c r="Z68" s="11">
        <f>X68*1.1</f>
        <v>2.5850000000000001E-2</v>
      </c>
      <c r="AA68" s="11">
        <v>2.35E-2</v>
      </c>
      <c r="AB68" s="11">
        <f>AA68*0.9</f>
        <v>2.1150000000000002E-2</v>
      </c>
      <c r="AC68" s="11">
        <f>AA68*1.1</f>
        <v>2.5850000000000001E-2</v>
      </c>
    </row>
    <row r="69" spans="1:29" x14ac:dyDescent="0.2">
      <c r="A69" s="3" t="s">
        <v>56</v>
      </c>
      <c r="B69" s="22" t="s">
        <v>20</v>
      </c>
      <c r="C69" s="3" t="s">
        <v>124</v>
      </c>
      <c r="D69" s="3" t="s">
        <v>125</v>
      </c>
      <c r="E69" s="22" t="s">
        <v>287</v>
      </c>
      <c r="F69" s="22" t="s">
        <v>99</v>
      </c>
      <c r="G69" s="3" t="s">
        <v>86</v>
      </c>
      <c r="H69" s="3" t="s">
        <v>82</v>
      </c>
      <c r="I69" s="3" t="s">
        <v>188</v>
      </c>
      <c r="J69" s="3" t="s">
        <v>288</v>
      </c>
      <c r="K69" s="3" t="s">
        <v>67</v>
      </c>
      <c r="L69" s="11">
        <v>2.35E-2</v>
      </c>
      <c r="M69" s="11">
        <f>L69*0.9</f>
        <v>2.1150000000000002E-2</v>
      </c>
      <c r="N69" s="11">
        <f>L69*1.1</f>
        <v>2.5850000000000001E-2</v>
      </c>
      <c r="O69" s="11">
        <v>2.35E-2</v>
      </c>
      <c r="P69" s="11">
        <f>O69*0.9</f>
        <v>2.1150000000000002E-2</v>
      </c>
      <c r="Q69" s="11">
        <f>O69*1.1</f>
        <v>2.5850000000000001E-2</v>
      </c>
      <c r="R69" s="11">
        <v>2.1399999999999999E-2</v>
      </c>
      <c r="S69" s="11">
        <f>R69*0.9</f>
        <v>1.9259999999999999E-2</v>
      </c>
      <c r="T69" s="11">
        <f>R69*1.1</f>
        <v>2.3540000000000002E-2</v>
      </c>
      <c r="U69" s="11">
        <v>2.35E-2</v>
      </c>
      <c r="V69" s="11">
        <f>U69*0.9</f>
        <v>2.1150000000000002E-2</v>
      </c>
      <c r="W69" s="11">
        <f>U69*1.1</f>
        <v>2.5850000000000001E-2</v>
      </c>
      <c r="X69" s="11">
        <v>2.35E-2</v>
      </c>
      <c r="Y69" s="11">
        <f>X69*0.9</f>
        <v>2.1150000000000002E-2</v>
      </c>
      <c r="Z69" s="11">
        <f>X69*1.1</f>
        <v>2.5850000000000001E-2</v>
      </c>
      <c r="AA69" s="11">
        <v>2.35E-2</v>
      </c>
      <c r="AB69" s="11">
        <f>AA69*0.9</f>
        <v>2.1150000000000002E-2</v>
      </c>
      <c r="AC69" s="11">
        <f>AA69*1.1</f>
        <v>2.5850000000000001E-2</v>
      </c>
    </row>
    <row r="70" spans="1:29" ht="15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62</v>
      </c>
      <c r="F70" s="22" t="s">
        <v>99</v>
      </c>
      <c r="G70" s="3" t="s">
        <v>86</v>
      </c>
      <c r="H70" s="3" t="s">
        <v>82</v>
      </c>
      <c r="I70" s="31" t="s">
        <v>291</v>
      </c>
      <c r="J70" s="3" t="s">
        <v>292</v>
      </c>
      <c r="K70" s="3" t="s">
        <v>67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x14ac:dyDescent="0.2">
      <c r="A71" s="3" t="s">
        <v>56</v>
      </c>
      <c r="B71" s="22" t="s">
        <v>45</v>
      </c>
      <c r="C71" s="3" t="s">
        <v>69</v>
      </c>
      <c r="D71" s="3" t="s">
        <v>122</v>
      </c>
      <c r="E71" s="22" t="s">
        <v>182</v>
      </c>
      <c r="F71" s="22" t="s">
        <v>183</v>
      </c>
      <c r="G71" s="3" t="s">
        <v>87</v>
      </c>
      <c r="H71" s="3" t="s">
        <v>82</v>
      </c>
      <c r="I71" s="3" t="s">
        <v>280</v>
      </c>
      <c r="J71" s="3" t="s">
        <v>184</v>
      </c>
      <c r="K71" s="3" t="s">
        <v>67</v>
      </c>
      <c r="L71" s="15">
        <v>7.4999999999999997E-2</v>
      </c>
      <c r="M71" s="15">
        <f>L71*0.9</f>
        <v>6.7500000000000004E-2</v>
      </c>
      <c r="N71" s="15">
        <f>L71*1.1</f>
        <v>8.2500000000000004E-2</v>
      </c>
      <c r="O71" s="15">
        <v>7.4999999999999997E-2</v>
      </c>
      <c r="P71" s="15">
        <f>O71*0.9</f>
        <v>6.7500000000000004E-2</v>
      </c>
      <c r="Q71" s="15">
        <f>O71*1.1</f>
        <v>8.2500000000000004E-2</v>
      </c>
      <c r="R71" s="15">
        <v>7.4999999999999997E-2</v>
      </c>
      <c r="S71" s="15">
        <f>R71*0.9</f>
        <v>6.7500000000000004E-2</v>
      </c>
      <c r="T71" s="15">
        <f>R71*1.1</f>
        <v>8.2500000000000004E-2</v>
      </c>
      <c r="U71" s="15">
        <v>7.4999999999999997E-2</v>
      </c>
      <c r="V71" s="15">
        <f>U71*0.9</f>
        <v>6.7500000000000004E-2</v>
      </c>
      <c r="W71" s="15">
        <f>U71*1.1</f>
        <v>8.2500000000000004E-2</v>
      </c>
      <c r="X71" s="15">
        <v>7.4999999999999997E-2</v>
      </c>
      <c r="Y71" s="15">
        <f>X71*0.9</f>
        <v>6.7500000000000004E-2</v>
      </c>
      <c r="Z71" s="15">
        <f>X71*1.1</f>
        <v>8.2500000000000004E-2</v>
      </c>
      <c r="AA71" s="15">
        <v>7.4999999999999997E-2</v>
      </c>
      <c r="AB71" s="15">
        <f>AA71*0.9</f>
        <v>6.7500000000000004E-2</v>
      </c>
      <c r="AC71" s="15">
        <f>AA71*1.1</f>
        <v>8.2500000000000004E-2</v>
      </c>
    </row>
    <row r="72" spans="1:29" x14ac:dyDescent="0.2">
      <c r="A72" s="3" t="s">
        <v>56</v>
      </c>
      <c r="B72" s="22" t="s">
        <v>45</v>
      </c>
      <c r="C72" s="3" t="s">
        <v>70</v>
      </c>
      <c r="D72" s="3" t="s">
        <v>122</v>
      </c>
      <c r="E72" s="22" t="s">
        <v>182</v>
      </c>
      <c r="F72" s="22" t="s">
        <v>183</v>
      </c>
      <c r="G72" s="3" t="s">
        <v>87</v>
      </c>
      <c r="H72" s="3" t="s">
        <v>82</v>
      </c>
      <c r="I72" s="3" t="s">
        <v>280</v>
      </c>
      <c r="J72" s="3" t="s">
        <v>184</v>
      </c>
      <c r="K72" s="3" t="s">
        <v>67</v>
      </c>
      <c r="L72" s="15">
        <v>7.4999999999999997E-2</v>
      </c>
      <c r="M72" s="15">
        <f>L72*0.9</f>
        <v>6.7500000000000004E-2</v>
      </c>
      <c r="N72" s="15">
        <f>L72*1.1</f>
        <v>8.2500000000000004E-2</v>
      </c>
      <c r="O72" s="15">
        <v>7.4999999999999997E-2</v>
      </c>
      <c r="P72" s="15">
        <f>O72*0.9</f>
        <v>6.7500000000000004E-2</v>
      </c>
      <c r="Q72" s="15">
        <f>O72*1.1</f>
        <v>8.2500000000000004E-2</v>
      </c>
      <c r="R72" s="15">
        <v>7.4999999999999997E-2</v>
      </c>
      <c r="S72" s="15">
        <f>R72*0.9</f>
        <v>6.7500000000000004E-2</v>
      </c>
      <c r="T72" s="15">
        <f>R72*1.1</f>
        <v>8.2500000000000004E-2</v>
      </c>
      <c r="U72" s="15">
        <v>7.4999999999999997E-2</v>
      </c>
      <c r="V72" s="15">
        <f>U72*0.9</f>
        <v>6.7500000000000004E-2</v>
      </c>
      <c r="W72" s="15">
        <f>U72*1.1</f>
        <v>8.2500000000000004E-2</v>
      </c>
      <c r="X72" s="15">
        <v>7.4999999999999997E-2</v>
      </c>
      <c r="Y72" s="15">
        <f>X72*0.9</f>
        <v>6.7500000000000004E-2</v>
      </c>
      <c r="Z72" s="15">
        <f>X72*1.1</f>
        <v>8.2500000000000004E-2</v>
      </c>
      <c r="AA72" s="15">
        <v>7.4999999999999997E-2</v>
      </c>
      <c r="AB72" s="15">
        <f>AA72*0.9</f>
        <v>6.7500000000000004E-2</v>
      </c>
      <c r="AC72" s="15">
        <f>AA72*1.1</f>
        <v>8.2500000000000004E-2</v>
      </c>
    </row>
    <row r="73" spans="1:29" x14ac:dyDescent="0.2">
      <c r="A73" s="3" t="s">
        <v>56</v>
      </c>
      <c r="B73" s="22" t="s">
        <v>45</v>
      </c>
      <c r="C73" s="3" t="s">
        <v>71</v>
      </c>
      <c r="D73" s="3" t="s">
        <v>122</v>
      </c>
      <c r="E73" s="22" t="s">
        <v>182</v>
      </c>
      <c r="F73" s="22" t="s">
        <v>183</v>
      </c>
      <c r="G73" s="3" t="s">
        <v>87</v>
      </c>
      <c r="H73" s="3" t="s">
        <v>82</v>
      </c>
      <c r="I73" s="3" t="s">
        <v>280</v>
      </c>
      <c r="J73" s="3" t="s">
        <v>184</v>
      </c>
      <c r="K73" s="3" t="s">
        <v>67</v>
      </c>
      <c r="L73" s="15">
        <v>0.1051</v>
      </c>
      <c r="M73" s="15">
        <f>L73*0.9</f>
        <v>9.4590000000000007E-2</v>
      </c>
      <c r="N73" s="15">
        <f>L73*1.1</f>
        <v>0.11561</v>
      </c>
      <c r="O73" s="15">
        <v>0.1051</v>
      </c>
      <c r="P73" s="15">
        <f>O73*0.9</f>
        <v>9.4590000000000007E-2</v>
      </c>
      <c r="Q73" s="15">
        <f>O73*1.1</f>
        <v>0.11561</v>
      </c>
      <c r="R73" s="15">
        <v>0.1051</v>
      </c>
      <c r="S73" s="15">
        <f>R73*0.9</f>
        <v>9.4590000000000007E-2</v>
      </c>
      <c r="T73" s="15">
        <f>R73*1.1</f>
        <v>0.11561</v>
      </c>
      <c r="U73" s="15">
        <v>0.1051</v>
      </c>
      <c r="V73" s="15">
        <f>U73*0.9</f>
        <v>9.4590000000000007E-2</v>
      </c>
      <c r="W73" s="15">
        <f>U73*1.1</f>
        <v>0.11561</v>
      </c>
      <c r="X73" s="15">
        <v>0.1051</v>
      </c>
      <c r="Y73" s="15">
        <f>X73*0.9</f>
        <v>9.4590000000000007E-2</v>
      </c>
      <c r="Z73" s="15">
        <f>X73*1.1</f>
        <v>0.11561</v>
      </c>
      <c r="AA73" s="15">
        <v>0.1051</v>
      </c>
      <c r="AB73" s="15">
        <f>AA73*0.9</f>
        <v>9.4590000000000007E-2</v>
      </c>
      <c r="AC73" s="15">
        <f>AA73*1.1</f>
        <v>0.11561</v>
      </c>
    </row>
    <row r="74" spans="1:29" x14ac:dyDescent="0.2">
      <c r="A74" s="3" t="s">
        <v>56</v>
      </c>
      <c r="B74" s="22" t="s">
        <v>45</v>
      </c>
      <c r="C74" s="3" t="s">
        <v>120</v>
      </c>
      <c r="D74" s="3" t="s">
        <v>123</v>
      </c>
      <c r="E74" s="22" t="s">
        <v>182</v>
      </c>
      <c r="F74" s="22" t="s">
        <v>183</v>
      </c>
      <c r="G74" s="3" t="s">
        <v>87</v>
      </c>
      <c r="H74" s="3" t="s">
        <v>82</v>
      </c>
      <c r="I74" s="3" t="s">
        <v>280</v>
      </c>
      <c r="J74" s="3" t="s">
        <v>184</v>
      </c>
      <c r="K74" s="3" t="s">
        <v>67</v>
      </c>
      <c r="L74" s="15">
        <v>0.13239999999999999</v>
      </c>
      <c r="M74" s="15">
        <f>L74*0.9</f>
        <v>0.11915999999999999</v>
      </c>
      <c r="N74" s="15">
        <f>L74*1.1</f>
        <v>0.14563999999999999</v>
      </c>
      <c r="O74" s="15">
        <v>0.13239999999999999</v>
      </c>
      <c r="P74" s="15">
        <f>O74*0.9</f>
        <v>0.11915999999999999</v>
      </c>
      <c r="Q74" s="15">
        <f>O74*1.1</f>
        <v>0.14563999999999999</v>
      </c>
      <c r="R74" s="15">
        <v>0.13239999999999999</v>
      </c>
      <c r="S74" s="15">
        <f>R74*0.9</f>
        <v>0.11915999999999999</v>
      </c>
      <c r="T74" s="15">
        <f>R74*1.1</f>
        <v>0.14563999999999999</v>
      </c>
      <c r="U74" s="15">
        <v>0.13239999999999999</v>
      </c>
      <c r="V74" s="15">
        <f>U74*0.9</f>
        <v>0.11915999999999999</v>
      </c>
      <c r="W74" s="15">
        <f>U74*1.1</f>
        <v>0.14563999999999999</v>
      </c>
      <c r="X74" s="15">
        <v>0.13239999999999999</v>
      </c>
      <c r="Y74" s="15">
        <f>X74*0.9</f>
        <v>0.11915999999999999</v>
      </c>
      <c r="Z74" s="15">
        <f>X74*1.1</f>
        <v>0.14563999999999999</v>
      </c>
      <c r="AA74" s="15">
        <v>0.13239999999999999</v>
      </c>
      <c r="AB74" s="15">
        <f>AA74*0.9</f>
        <v>0.11915999999999999</v>
      </c>
      <c r="AC74" s="15">
        <f>AA74*1.1</f>
        <v>0.14563999999999999</v>
      </c>
    </row>
    <row r="75" spans="1:29" x14ac:dyDescent="0.2">
      <c r="A75" s="3" t="s">
        <v>56</v>
      </c>
      <c r="B75" s="22" t="s">
        <v>45</v>
      </c>
      <c r="C75" s="3" t="s">
        <v>197</v>
      </c>
      <c r="D75" s="3" t="s">
        <v>198</v>
      </c>
      <c r="E75" s="22" t="s">
        <v>182</v>
      </c>
      <c r="F75" s="22" t="s">
        <v>183</v>
      </c>
      <c r="G75" s="3" t="s">
        <v>87</v>
      </c>
      <c r="H75" s="3" t="s">
        <v>82</v>
      </c>
      <c r="I75" s="3" t="s">
        <v>280</v>
      </c>
      <c r="J75" s="3" t="s">
        <v>184</v>
      </c>
      <c r="K75" s="3" t="s">
        <v>67</v>
      </c>
      <c r="L75" s="15">
        <v>0.13239999999999999</v>
      </c>
      <c r="M75" s="15">
        <f>L75*0.9</f>
        <v>0.11915999999999999</v>
      </c>
      <c r="N75" s="15">
        <f>L75*1.1</f>
        <v>0.14563999999999999</v>
      </c>
      <c r="O75" s="15">
        <v>0.13239999999999999</v>
      </c>
      <c r="P75" s="15">
        <f>O75*0.9</f>
        <v>0.11915999999999999</v>
      </c>
      <c r="Q75" s="15">
        <f>O75*1.1</f>
        <v>0.14563999999999999</v>
      </c>
      <c r="R75" s="15">
        <v>0.13239999999999999</v>
      </c>
      <c r="S75" s="15">
        <f>R75*0.9</f>
        <v>0.11915999999999999</v>
      </c>
      <c r="T75" s="15">
        <f>R75*1.1</f>
        <v>0.14563999999999999</v>
      </c>
      <c r="U75" s="15">
        <v>0.13239999999999999</v>
      </c>
      <c r="V75" s="15">
        <f>U75*0.9</f>
        <v>0.11915999999999999</v>
      </c>
      <c r="W75" s="15">
        <f>U75*1.1</f>
        <v>0.14563999999999999</v>
      </c>
      <c r="X75" s="15">
        <v>0.13239999999999999</v>
      </c>
      <c r="Y75" s="15">
        <f>X75*0.9</f>
        <v>0.11915999999999999</v>
      </c>
      <c r="Z75" s="15">
        <f>X75*1.1</f>
        <v>0.14563999999999999</v>
      </c>
      <c r="AA75" s="15">
        <v>0.13239999999999999</v>
      </c>
      <c r="AB75" s="15">
        <f>AA75*0.9</f>
        <v>0.11915999999999999</v>
      </c>
      <c r="AC75" s="15">
        <f>AA75*1.1</f>
        <v>0.14563999999999999</v>
      </c>
    </row>
    <row r="76" spans="1:29" x14ac:dyDescent="0.2">
      <c r="A76" s="3" t="s">
        <v>56</v>
      </c>
      <c r="B76" s="22" t="s">
        <v>45</v>
      </c>
      <c r="C76" s="3" t="s">
        <v>72</v>
      </c>
      <c r="D76" s="3" t="s">
        <v>126</v>
      </c>
      <c r="E76" s="22" t="s">
        <v>182</v>
      </c>
      <c r="F76" s="22" t="s">
        <v>183</v>
      </c>
      <c r="G76" s="3" t="s">
        <v>87</v>
      </c>
      <c r="H76" s="3" t="s">
        <v>82</v>
      </c>
      <c r="I76" s="3" t="s">
        <v>280</v>
      </c>
      <c r="J76" s="3" t="s">
        <v>184</v>
      </c>
      <c r="K76" s="3" t="s">
        <v>67</v>
      </c>
      <c r="L76" s="15">
        <v>0.13239999999999999</v>
      </c>
      <c r="M76" s="15">
        <f>L76*0.9</f>
        <v>0.11915999999999999</v>
      </c>
      <c r="N76" s="15">
        <f>L76*1.1</f>
        <v>0.14563999999999999</v>
      </c>
      <c r="O76" s="15">
        <v>0.13239999999999999</v>
      </c>
      <c r="P76" s="15">
        <f>O76*0.9</f>
        <v>0.11915999999999999</v>
      </c>
      <c r="Q76" s="15">
        <f>O76*1.1</f>
        <v>0.14563999999999999</v>
      </c>
      <c r="R76" s="15">
        <v>0.13239999999999999</v>
      </c>
      <c r="S76" s="15">
        <f>R76*0.9</f>
        <v>0.11915999999999999</v>
      </c>
      <c r="T76" s="15">
        <f>R76*1.1</f>
        <v>0.14563999999999999</v>
      </c>
      <c r="U76" s="15">
        <v>0.13239999999999999</v>
      </c>
      <c r="V76" s="15">
        <f>U76*0.9</f>
        <v>0.11915999999999999</v>
      </c>
      <c r="W76" s="15">
        <f>U76*1.1</f>
        <v>0.14563999999999999</v>
      </c>
      <c r="X76" s="15">
        <v>0.13239999999999999</v>
      </c>
      <c r="Y76" s="15">
        <f>X76*0.9</f>
        <v>0.11915999999999999</v>
      </c>
      <c r="Z76" s="15">
        <f>X76*1.1</f>
        <v>0.14563999999999999</v>
      </c>
      <c r="AA76" s="15">
        <v>0.13239999999999999</v>
      </c>
      <c r="AB76" s="15">
        <f>AA76*0.9</f>
        <v>0.11915999999999999</v>
      </c>
      <c r="AC76" s="15">
        <f>AA76*1.1</f>
        <v>0.14563999999999999</v>
      </c>
    </row>
    <row r="77" spans="1:29" x14ac:dyDescent="0.2">
      <c r="A77" s="3" t="s">
        <v>56</v>
      </c>
      <c r="B77" s="22" t="s">
        <v>45</v>
      </c>
      <c r="C77" s="3" t="s">
        <v>124</v>
      </c>
      <c r="D77" s="3" t="s">
        <v>125</v>
      </c>
      <c r="E77" s="22" t="s">
        <v>182</v>
      </c>
      <c r="F77" s="22" t="s">
        <v>183</v>
      </c>
      <c r="G77" s="3" t="s">
        <v>87</v>
      </c>
      <c r="H77" s="3" t="s">
        <v>82</v>
      </c>
      <c r="I77" s="3" t="s">
        <v>280</v>
      </c>
      <c r="J77" s="3" t="s">
        <v>184</v>
      </c>
      <c r="K77" s="3" t="s">
        <v>67</v>
      </c>
      <c r="L77" s="15">
        <v>0.13239999999999999</v>
      </c>
      <c r="M77" s="15">
        <f>L77*0.9</f>
        <v>0.11915999999999999</v>
      </c>
      <c r="N77" s="15">
        <f>L77*1.1</f>
        <v>0.14563999999999999</v>
      </c>
      <c r="O77" s="15">
        <v>0.13239999999999999</v>
      </c>
      <c r="P77" s="15">
        <f>O77*0.9</f>
        <v>0.11915999999999999</v>
      </c>
      <c r="Q77" s="15">
        <f>O77*1.1</f>
        <v>0.14563999999999999</v>
      </c>
      <c r="R77" s="15">
        <v>0.13239999999999999</v>
      </c>
      <c r="S77" s="15">
        <f>R77*0.9</f>
        <v>0.11915999999999999</v>
      </c>
      <c r="T77" s="15">
        <f>R77*1.1</f>
        <v>0.14563999999999999</v>
      </c>
      <c r="U77" s="15">
        <v>0.13239999999999999</v>
      </c>
      <c r="V77" s="15">
        <f>U77*0.9</f>
        <v>0.11915999999999999</v>
      </c>
      <c r="W77" s="15">
        <f>U77*1.1</f>
        <v>0.14563999999999999</v>
      </c>
      <c r="X77" s="15">
        <v>0.13239999999999999</v>
      </c>
      <c r="Y77" s="15">
        <f>X77*0.9</f>
        <v>0.11915999999999999</v>
      </c>
      <c r="Z77" s="15">
        <f>X77*1.1</f>
        <v>0.14563999999999999</v>
      </c>
      <c r="AA77" s="15">
        <v>0.13239999999999999</v>
      </c>
      <c r="AB77" s="15">
        <f>AA77*0.9</f>
        <v>0.11915999999999999</v>
      </c>
      <c r="AC77" s="15">
        <f>AA77*1.1</f>
        <v>0.14563999999999999</v>
      </c>
    </row>
    <row r="78" spans="1:29" x14ac:dyDescent="0.2">
      <c r="A78" s="3" t="s">
        <v>56</v>
      </c>
      <c r="B78" s="22" t="s">
        <v>40</v>
      </c>
      <c r="C78" s="3" t="s">
        <v>69</v>
      </c>
      <c r="D78" s="3" t="s">
        <v>122</v>
      </c>
      <c r="E78" s="22" t="s">
        <v>182</v>
      </c>
      <c r="F78" s="22" t="s">
        <v>183</v>
      </c>
      <c r="G78" s="3" t="s">
        <v>87</v>
      </c>
      <c r="H78" s="3" t="s">
        <v>82</v>
      </c>
      <c r="I78" s="3" t="s">
        <v>280</v>
      </c>
      <c r="J78" s="3" t="s">
        <v>185</v>
      </c>
      <c r="K78" s="3" t="s">
        <v>67</v>
      </c>
      <c r="L78" s="15">
        <v>0.11</v>
      </c>
      <c r="M78" s="15">
        <f>L78*0.9</f>
        <v>9.9000000000000005E-2</v>
      </c>
      <c r="N78" s="15">
        <f>L78*1.1</f>
        <v>0.12100000000000001</v>
      </c>
      <c r="O78" s="15">
        <v>0.11</v>
      </c>
      <c r="P78" s="15">
        <f>O78*0.9</f>
        <v>9.9000000000000005E-2</v>
      </c>
      <c r="Q78" s="15">
        <f>O78*1.1</f>
        <v>0.12100000000000001</v>
      </c>
      <c r="R78" s="15">
        <v>0.11</v>
      </c>
      <c r="S78" s="15">
        <f>R78*0.9</f>
        <v>9.9000000000000005E-2</v>
      </c>
      <c r="T78" s="15">
        <f>R78*1.1</f>
        <v>0.12100000000000001</v>
      </c>
      <c r="U78" s="15">
        <v>0.11</v>
      </c>
      <c r="V78" s="15">
        <f>U78*0.9</f>
        <v>9.9000000000000005E-2</v>
      </c>
      <c r="W78" s="15">
        <f>U78*1.1</f>
        <v>0.12100000000000001</v>
      </c>
      <c r="X78" s="15">
        <v>0.11</v>
      </c>
      <c r="Y78" s="15">
        <f>X78*0.9</f>
        <v>9.9000000000000005E-2</v>
      </c>
      <c r="Z78" s="15">
        <f>X78*1.1</f>
        <v>0.12100000000000001</v>
      </c>
      <c r="AA78" s="15">
        <v>0.11</v>
      </c>
      <c r="AB78" s="15">
        <f>AA78*0.9</f>
        <v>9.9000000000000005E-2</v>
      </c>
      <c r="AC78" s="15">
        <f>AA78*1.1</f>
        <v>0.12100000000000001</v>
      </c>
    </row>
    <row r="79" spans="1:29" x14ac:dyDescent="0.2">
      <c r="A79" s="3" t="s">
        <v>56</v>
      </c>
      <c r="B79" s="22" t="s">
        <v>40</v>
      </c>
      <c r="C79" s="3" t="s">
        <v>70</v>
      </c>
      <c r="D79" s="3" t="s">
        <v>122</v>
      </c>
      <c r="E79" s="22" t="s">
        <v>182</v>
      </c>
      <c r="F79" s="22" t="s">
        <v>183</v>
      </c>
      <c r="G79" s="3" t="s">
        <v>87</v>
      </c>
      <c r="H79" s="3" t="s">
        <v>82</v>
      </c>
      <c r="I79" s="3" t="s">
        <v>280</v>
      </c>
      <c r="J79" s="3" t="s">
        <v>185</v>
      </c>
      <c r="K79" s="3" t="s">
        <v>67</v>
      </c>
      <c r="L79" s="15">
        <v>0.15770000000000001</v>
      </c>
      <c r="M79" s="15">
        <f>L79*0.9</f>
        <v>0.14193</v>
      </c>
      <c r="N79" s="15">
        <f>L79*1.1</f>
        <v>0.17347000000000001</v>
      </c>
      <c r="O79" s="15">
        <v>0.15770000000000001</v>
      </c>
      <c r="P79" s="15">
        <f>O79*0.9</f>
        <v>0.14193</v>
      </c>
      <c r="Q79" s="15">
        <f>O79*1.1</f>
        <v>0.17347000000000001</v>
      </c>
      <c r="R79" s="15">
        <v>0.15770000000000001</v>
      </c>
      <c r="S79" s="15">
        <f>R79*0.9</f>
        <v>0.14193</v>
      </c>
      <c r="T79" s="15">
        <f>R79*1.1</f>
        <v>0.17347000000000001</v>
      </c>
      <c r="U79" s="15">
        <v>0.15770000000000001</v>
      </c>
      <c r="V79" s="15">
        <f>U79*0.9</f>
        <v>0.14193</v>
      </c>
      <c r="W79" s="15">
        <f>U79*1.1</f>
        <v>0.17347000000000001</v>
      </c>
      <c r="X79" s="15">
        <v>0.15770000000000001</v>
      </c>
      <c r="Y79" s="15">
        <f>X79*0.9</f>
        <v>0.14193</v>
      </c>
      <c r="Z79" s="15">
        <f>X79*1.1</f>
        <v>0.17347000000000001</v>
      </c>
      <c r="AA79" s="15">
        <v>0.15770000000000001</v>
      </c>
      <c r="AB79" s="15">
        <f>AA79*0.9</f>
        <v>0.14193</v>
      </c>
      <c r="AC79" s="15">
        <f>AA79*1.1</f>
        <v>0.17347000000000001</v>
      </c>
    </row>
    <row r="80" spans="1:29" x14ac:dyDescent="0.2">
      <c r="A80" s="3" t="s">
        <v>56</v>
      </c>
      <c r="B80" s="22" t="s">
        <v>40</v>
      </c>
      <c r="C80" s="3" t="s">
        <v>71</v>
      </c>
      <c r="D80" s="3" t="s">
        <v>122</v>
      </c>
      <c r="E80" s="22" t="s">
        <v>182</v>
      </c>
      <c r="F80" s="22" t="s">
        <v>183</v>
      </c>
      <c r="G80" s="3" t="s">
        <v>87</v>
      </c>
      <c r="H80" s="3" t="s">
        <v>82</v>
      </c>
      <c r="I80" s="3" t="s">
        <v>280</v>
      </c>
      <c r="J80" s="3" t="s">
        <v>185</v>
      </c>
      <c r="K80" s="3" t="s">
        <v>67</v>
      </c>
      <c r="L80" s="15">
        <v>0.185</v>
      </c>
      <c r="M80" s="15">
        <f>L80*0.9</f>
        <v>0.16650000000000001</v>
      </c>
      <c r="N80" s="15">
        <f>L80*1.1</f>
        <v>0.20350000000000001</v>
      </c>
      <c r="O80" s="15">
        <v>0.185</v>
      </c>
      <c r="P80" s="15">
        <f>O80*0.9</f>
        <v>0.16650000000000001</v>
      </c>
      <c r="Q80" s="15">
        <f>O80*1.1</f>
        <v>0.20350000000000001</v>
      </c>
      <c r="R80" s="15">
        <v>0.185</v>
      </c>
      <c r="S80" s="15">
        <f>R80*0.9</f>
        <v>0.16650000000000001</v>
      </c>
      <c r="T80" s="15">
        <f>R80*1.1</f>
        <v>0.20350000000000001</v>
      </c>
      <c r="U80" s="15">
        <v>0.185</v>
      </c>
      <c r="V80" s="15">
        <f>U80*0.9</f>
        <v>0.16650000000000001</v>
      </c>
      <c r="W80" s="15">
        <f>U80*1.1</f>
        <v>0.20350000000000001</v>
      </c>
      <c r="X80" s="15">
        <v>0.185</v>
      </c>
      <c r="Y80" s="15">
        <f>X80*0.9</f>
        <v>0.16650000000000001</v>
      </c>
      <c r="Z80" s="15">
        <f>X80*1.1</f>
        <v>0.20350000000000001</v>
      </c>
      <c r="AA80" s="15">
        <v>0.185</v>
      </c>
      <c r="AB80" s="15">
        <f>AA80*0.9</f>
        <v>0.16650000000000001</v>
      </c>
      <c r="AC80" s="15">
        <f>AA80*1.1</f>
        <v>0.20350000000000001</v>
      </c>
    </row>
    <row r="81" spans="1:29" x14ac:dyDescent="0.2">
      <c r="A81" s="3" t="s">
        <v>56</v>
      </c>
      <c r="B81" s="22" t="s">
        <v>40</v>
      </c>
      <c r="C81" s="3" t="s">
        <v>120</v>
      </c>
      <c r="D81" s="3" t="s">
        <v>123</v>
      </c>
      <c r="E81" s="22" t="s">
        <v>182</v>
      </c>
      <c r="F81" s="22" t="s">
        <v>183</v>
      </c>
      <c r="G81" s="3" t="s">
        <v>87</v>
      </c>
      <c r="H81" s="3" t="s">
        <v>82</v>
      </c>
      <c r="I81" s="3" t="s">
        <v>280</v>
      </c>
      <c r="J81" s="3" t="s">
        <v>185</v>
      </c>
      <c r="K81" s="3" t="s">
        <v>67</v>
      </c>
      <c r="L81" s="15">
        <v>0.185</v>
      </c>
      <c r="M81" s="15">
        <f>L81*0.9</f>
        <v>0.16650000000000001</v>
      </c>
      <c r="N81" s="15">
        <f>L81*1.1</f>
        <v>0.20350000000000001</v>
      </c>
      <c r="O81" s="15">
        <v>0.185</v>
      </c>
      <c r="P81" s="15">
        <f>O81*0.9</f>
        <v>0.16650000000000001</v>
      </c>
      <c r="Q81" s="15">
        <f>O81*1.1</f>
        <v>0.20350000000000001</v>
      </c>
      <c r="R81" s="15">
        <v>0.185</v>
      </c>
      <c r="S81" s="15">
        <f>R81*0.9</f>
        <v>0.16650000000000001</v>
      </c>
      <c r="T81" s="15">
        <f>R81*1.1</f>
        <v>0.20350000000000001</v>
      </c>
      <c r="U81" s="15">
        <v>0.185</v>
      </c>
      <c r="V81" s="15">
        <f>U81*0.9</f>
        <v>0.16650000000000001</v>
      </c>
      <c r="W81" s="15">
        <f>U81*1.1</f>
        <v>0.20350000000000001</v>
      </c>
      <c r="X81" s="15">
        <v>0.185</v>
      </c>
      <c r="Y81" s="15">
        <f>X81*0.9</f>
        <v>0.16650000000000001</v>
      </c>
      <c r="Z81" s="15">
        <f>X81*1.1</f>
        <v>0.20350000000000001</v>
      </c>
      <c r="AA81" s="15">
        <v>0.185</v>
      </c>
      <c r="AB81" s="15">
        <f>AA81*0.9</f>
        <v>0.16650000000000001</v>
      </c>
      <c r="AC81" s="15">
        <f>AA81*1.1</f>
        <v>0.20350000000000001</v>
      </c>
    </row>
    <row r="82" spans="1:29" x14ac:dyDescent="0.2">
      <c r="A82" s="3" t="s">
        <v>56</v>
      </c>
      <c r="B82" s="22" t="s">
        <v>40</v>
      </c>
      <c r="C82" s="3" t="s">
        <v>197</v>
      </c>
      <c r="D82" s="3" t="s">
        <v>198</v>
      </c>
      <c r="E82" s="22" t="s">
        <v>182</v>
      </c>
      <c r="F82" s="22" t="s">
        <v>183</v>
      </c>
      <c r="G82" s="3" t="s">
        <v>87</v>
      </c>
      <c r="H82" s="3" t="s">
        <v>82</v>
      </c>
      <c r="I82" s="3" t="s">
        <v>280</v>
      </c>
      <c r="J82" s="3" t="s">
        <v>185</v>
      </c>
      <c r="K82" s="3" t="s">
        <v>67</v>
      </c>
      <c r="L82" s="15">
        <v>0.185</v>
      </c>
      <c r="M82" s="15">
        <f>L82*0.9</f>
        <v>0.16650000000000001</v>
      </c>
      <c r="N82" s="15">
        <f>L82*1.1</f>
        <v>0.20350000000000001</v>
      </c>
      <c r="O82" s="15">
        <v>0.185</v>
      </c>
      <c r="P82" s="15">
        <f>O82*0.9</f>
        <v>0.16650000000000001</v>
      </c>
      <c r="Q82" s="15">
        <f>O82*1.1</f>
        <v>0.20350000000000001</v>
      </c>
      <c r="R82" s="15">
        <v>0.185</v>
      </c>
      <c r="S82" s="15">
        <f>R82*0.9</f>
        <v>0.16650000000000001</v>
      </c>
      <c r="T82" s="15">
        <f>R82*1.1</f>
        <v>0.20350000000000001</v>
      </c>
      <c r="U82" s="15">
        <v>0.185</v>
      </c>
      <c r="V82" s="15">
        <f>U82*0.9</f>
        <v>0.16650000000000001</v>
      </c>
      <c r="W82" s="15">
        <f>U82*1.1</f>
        <v>0.20350000000000001</v>
      </c>
      <c r="X82" s="15">
        <v>0.185</v>
      </c>
      <c r="Y82" s="15">
        <f>X82*0.9</f>
        <v>0.16650000000000001</v>
      </c>
      <c r="Z82" s="15">
        <f>X82*1.1</f>
        <v>0.20350000000000001</v>
      </c>
      <c r="AA82" s="15">
        <v>0.185</v>
      </c>
      <c r="AB82" s="15">
        <f>AA82*0.9</f>
        <v>0.16650000000000001</v>
      </c>
      <c r="AC82" s="15">
        <f>AA82*1.1</f>
        <v>0.20350000000000001</v>
      </c>
    </row>
    <row r="83" spans="1:29" x14ac:dyDescent="0.2">
      <c r="A83" s="3" t="s">
        <v>56</v>
      </c>
      <c r="B83" s="22" t="s">
        <v>40</v>
      </c>
      <c r="C83" s="3" t="s">
        <v>72</v>
      </c>
      <c r="D83" s="3" t="s">
        <v>126</v>
      </c>
      <c r="E83" s="22" t="s">
        <v>182</v>
      </c>
      <c r="F83" s="22" t="s">
        <v>183</v>
      </c>
      <c r="G83" s="3" t="s">
        <v>87</v>
      </c>
      <c r="H83" s="3" t="s">
        <v>82</v>
      </c>
      <c r="I83" s="3" t="s">
        <v>280</v>
      </c>
      <c r="J83" s="3" t="s">
        <v>185</v>
      </c>
      <c r="K83" s="3" t="s">
        <v>67</v>
      </c>
      <c r="L83" s="15">
        <v>0.185</v>
      </c>
      <c r="M83" s="15">
        <f>L83*0.9</f>
        <v>0.16650000000000001</v>
      </c>
      <c r="N83" s="15">
        <f>L83*1.1</f>
        <v>0.20350000000000001</v>
      </c>
      <c r="O83" s="15">
        <v>0.185</v>
      </c>
      <c r="P83" s="15">
        <f>O83*0.9</f>
        <v>0.16650000000000001</v>
      </c>
      <c r="Q83" s="15">
        <f>O83*1.1</f>
        <v>0.20350000000000001</v>
      </c>
      <c r="R83" s="15">
        <v>0.185</v>
      </c>
      <c r="S83" s="15">
        <f>R83*0.9</f>
        <v>0.16650000000000001</v>
      </c>
      <c r="T83" s="15">
        <f>R83*1.1</f>
        <v>0.20350000000000001</v>
      </c>
      <c r="U83" s="15">
        <v>0.185</v>
      </c>
      <c r="V83" s="15">
        <f>U83*0.9</f>
        <v>0.16650000000000001</v>
      </c>
      <c r="W83" s="15">
        <f>U83*1.1</f>
        <v>0.20350000000000001</v>
      </c>
      <c r="X83" s="15">
        <v>0.185</v>
      </c>
      <c r="Y83" s="15">
        <f>X83*0.9</f>
        <v>0.16650000000000001</v>
      </c>
      <c r="Z83" s="15">
        <f>X83*1.1</f>
        <v>0.20350000000000001</v>
      </c>
      <c r="AA83" s="15">
        <v>0.185</v>
      </c>
      <c r="AB83" s="15">
        <f>AA83*0.9</f>
        <v>0.16650000000000001</v>
      </c>
      <c r="AC83" s="15">
        <f>AA83*1.1</f>
        <v>0.20350000000000001</v>
      </c>
    </row>
    <row r="84" spans="1:29" x14ac:dyDescent="0.2">
      <c r="A84" s="3" t="s">
        <v>56</v>
      </c>
      <c r="B84" s="22" t="s">
        <v>40</v>
      </c>
      <c r="C84" s="3" t="s">
        <v>124</v>
      </c>
      <c r="D84" s="3" t="s">
        <v>125</v>
      </c>
      <c r="E84" s="22" t="s">
        <v>182</v>
      </c>
      <c r="F84" s="22" t="s">
        <v>183</v>
      </c>
      <c r="G84" s="3" t="s">
        <v>87</v>
      </c>
      <c r="H84" s="3" t="s">
        <v>82</v>
      </c>
      <c r="I84" s="3" t="s">
        <v>280</v>
      </c>
      <c r="J84" s="3" t="s">
        <v>185</v>
      </c>
      <c r="K84" s="3" t="s">
        <v>67</v>
      </c>
      <c r="L84" s="15">
        <v>0.185</v>
      </c>
      <c r="M84" s="15">
        <f>L84*0.9</f>
        <v>0.16650000000000001</v>
      </c>
      <c r="N84" s="15">
        <f>L84*1.1</f>
        <v>0.20350000000000001</v>
      </c>
      <c r="O84" s="15">
        <v>0.185</v>
      </c>
      <c r="P84" s="15">
        <f>O84*0.9</f>
        <v>0.16650000000000001</v>
      </c>
      <c r="Q84" s="15">
        <f>O84*1.1</f>
        <v>0.20350000000000001</v>
      </c>
      <c r="R84" s="15">
        <v>0.185</v>
      </c>
      <c r="S84" s="15">
        <f>R84*0.9</f>
        <v>0.16650000000000001</v>
      </c>
      <c r="T84" s="15">
        <f>R84*1.1</f>
        <v>0.20350000000000001</v>
      </c>
      <c r="U84" s="15">
        <v>0.185</v>
      </c>
      <c r="V84" s="15">
        <f>U84*0.9</f>
        <v>0.16650000000000001</v>
      </c>
      <c r="W84" s="15">
        <f>U84*1.1</f>
        <v>0.20350000000000001</v>
      </c>
      <c r="X84" s="15">
        <v>0.185</v>
      </c>
      <c r="Y84" s="15">
        <f>X84*0.9</f>
        <v>0.16650000000000001</v>
      </c>
      <c r="Z84" s="15">
        <f>X84*1.1</f>
        <v>0.20350000000000001</v>
      </c>
      <c r="AA84" s="15">
        <v>0.185</v>
      </c>
      <c r="AB84" s="15">
        <f>AA84*0.9</f>
        <v>0.16650000000000001</v>
      </c>
      <c r="AC84" s="15">
        <f>AA84*1.1</f>
        <v>0.20350000000000001</v>
      </c>
    </row>
    <row r="85" spans="1:29" x14ac:dyDescent="0.2">
      <c r="A85" s="3" t="s">
        <v>56</v>
      </c>
      <c r="B85" s="22" t="s">
        <v>168</v>
      </c>
      <c r="C85" s="3" t="s">
        <v>69</v>
      </c>
      <c r="D85" s="3" t="s">
        <v>122</v>
      </c>
      <c r="E85" s="22" t="s">
        <v>182</v>
      </c>
      <c r="F85" s="22" t="s">
        <v>183</v>
      </c>
      <c r="G85" s="3" t="s">
        <v>87</v>
      </c>
      <c r="H85" s="3" t="s">
        <v>82</v>
      </c>
      <c r="I85" s="3" t="s">
        <v>280</v>
      </c>
      <c r="J85" s="3" t="s">
        <v>187</v>
      </c>
      <c r="K85" s="3" t="s">
        <v>67</v>
      </c>
      <c r="L85" s="15">
        <v>0.11</v>
      </c>
      <c r="M85" s="15">
        <f>L85*0.9</f>
        <v>9.9000000000000005E-2</v>
      </c>
      <c r="N85" s="15">
        <f>L85*1.1</f>
        <v>0.12100000000000001</v>
      </c>
      <c r="O85" s="15">
        <v>0.11</v>
      </c>
      <c r="P85" s="15">
        <f>O85*0.9</f>
        <v>9.9000000000000005E-2</v>
      </c>
      <c r="Q85" s="15">
        <f>O85*1.1</f>
        <v>0.12100000000000001</v>
      </c>
      <c r="R85" s="15">
        <v>0.11</v>
      </c>
      <c r="S85" s="15">
        <f>R85*0.9</f>
        <v>9.9000000000000005E-2</v>
      </c>
      <c r="T85" s="15">
        <f>R85*1.1</f>
        <v>0.12100000000000001</v>
      </c>
      <c r="U85" s="15">
        <v>0.11</v>
      </c>
      <c r="V85" s="15">
        <f>U85*0.9</f>
        <v>9.9000000000000005E-2</v>
      </c>
      <c r="W85" s="15">
        <f>U85*1.1</f>
        <v>0.12100000000000001</v>
      </c>
      <c r="X85" s="15">
        <v>0.11</v>
      </c>
      <c r="Y85" s="15">
        <f>X85*0.9</f>
        <v>9.9000000000000005E-2</v>
      </c>
      <c r="Z85" s="15">
        <f>X85*1.1</f>
        <v>0.12100000000000001</v>
      </c>
      <c r="AA85" s="15">
        <v>0.11</v>
      </c>
      <c r="AB85" s="15">
        <f>AA85*0.9</f>
        <v>9.9000000000000005E-2</v>
      </c>
      <c r="AC85" s="15">
        <f>AA85*1.1</f>
        <v>0.12100000000000001</v>
      </c>
    </row>
    <row r="86" spans="1:29" x14ac:dyDescent="0.2">
      <c r="A86" s="3" t="s">
        <v>56</v>
      </c>
      <c r="B86" s="22" t="s">
        <v>168</v>
      </c>
      <c r="C86" s="3" t="s">
        <v>70</v>
      </c>
      <c r="D86" s="3" t="s">
        <v>122</v>
      </c>
      <c r="E86" s="22" t="s">
        <v>182</v>
      </c>
      <c r="F86" s="22" t="s">
        <v>183</v>
      </c>
      <c r="G86" s="3" t="s">
        <v>87</v>
      </c>
      <c r="H86" s="3" t="s">
        <v>82</v>
      </c>
      <c r="I86" s="3" t="s">
        <v>280</v>
      </c>
      <c r="J86" s="3" t="s">
        <v>186</v>
      </c>
      <c r="K86" s="3" t="s">
        <v>67</v>
      </c>
      <c r="L86" s="15">
        <v>0.11</v>
      </c>
      <c r="M86" s="15">
        <f>L86*0.9</f>
        <v>9.9000000000000005E-2</v>
      </c>
      <c r="N86" s="15">
        <f>L86*1.1</f>
        <v>0.12100000000000001</v>
      </c>
      <c r="O86" s="15">
        <v>0.11</v>
      </c>
      <c r="P86" s="15">
        <f>O86*0.9</f>
        <v>9.9000000000000005E-2</v>
      </c>
      <c r="Q86" s="15">
        <f>O86*1.1</f>
        <v>0.12100000000000001</v>
      </c>
      <c r="R86" s="15">
        <v>0.11</v>
      </c>
      <c r="S86" s="15">
        <f>R86*0.9</f>
        <v>9.9000000000000005E-2</v>
      </c>
      <c r="T86" s="15">
        <f>R86*1.1</f>
        <v>0.12100000000000001</v>
      </c>
      <c r="U86" s="15">
        <v>0.11</v>
      </c>
      <c r="V86" s="15">
        <f>U86*0.9</f>
        <v>9.9000000000000005E-2</v>
      </c>
      <c r="W86" s="15">
        <f>U86*1.1</f>
        <v>0.12100000000000001</v>
      </c>
      <c r="X86" s="15">
        <v>0.11</v>
      </c>
      <c r="Y86" s="15">
        <f>X86*0.9</f>
        <v>9.9000000000000005E-2</v>
      </c>
      <c r="Z86" s="15">
        <f>X86*1.1</f>
        <v>0.12100000000000001</v>
      </c>
      <c r="AA86" s="15">
        <v>0.11</v>
      </c>
      <c r="AB86" s="15">
        <f>AA86*0.9</f>
        <v>9.9000000000000005E-2</v>
      </c>
      <c r="AC86" s="15">
        <f>AA86*1.1</f>
        <v>0.12100000000000001</v>
      </c>
    </row>
    <row r="87" spans="1:29" x14ac:dyDescent="0.2">
      <c r="A87" s="3" t="s">
        <v>56</v>
      </c>
      <c r="B87" s="22" t="s">
        <v>168</v>
      </c>
      <c r="C87" s="3" t="s">
        <v>71</v>
      </c>
      <c r="D87" s="3" t="s">
        <v>122</v>
      </c>
      <c r="E87" s="22" t="s">
        <v>182</v>
      </c>
      <c r="F87" s="22" t="s">
        <v>183</v>
      </c>
      <c r="G87" s="3" t="s">
        <v>87</v>
      </c>
      <c r="H87" s="3" t="s">
        <v>82</v>
      </c>
      <c r="I87" s="3" t="s">
        <v>280</v>
      </c>
      <c r="J87" s="3" t="s">
        <v>186</v>
      </c>
      <c r="K87" s="3" t="s">
        <v>67</v>
      </c>
      <c r="L87" s="15">
        <v>0.15770000000000001</v>
      </c>
      <c r="M87" s="15">
        <f>L87*0.9</f>
        <v>0.14193</v>
      </c>
      <c r="N87" s="15">
        <f>L87*1.1</f>
        <v>0.17347000000000001</v>
      </c>
      <c r="O87" s="15">
        <v>0.15770000000000001</v>
      </c>
      <c r="P87" s="15">
        <f>O87*0.9</f>
        <v>0.14193</v>
      </c>
      <c r="Q87" s="15">
        <f>O87*1.1</f>
        <v>0.17347000000000001</v>
      </c>
      <c r="R87" s="15">
        <v>0.15770000000000001</v>
      </c>
      <c r="S87" s="15">
        <f>R87*0.9</f>
        <v>0.14193</v>
      </c>
      <c r="T87" s="15">
        <f>R87*1.1</f>
        <v>0.17347000000000001</v>
      </c>
      <c r="U87" s="15">
        <v>0.15770000000000001</v>
      </c>
      <c r="V87" s="15">
        <f>U87*0.9</f>
        <v>0.14193</v>
      </c>
      <c r="W87" s="15">
        <f>U87*1.1</f>
        <v>0.17347000000000001</v>
      </c>
      <c r="X87" s="15">
        <v>0.15770000000000001</v>
      </c>
      <c r="Y87" s="15">
        <f>X87*0.9</f>
        <v>0.14193</v>
      </c>
      <c r="Z87" s="15">
        <f>X87*1.1</f>
        <v>0.17347000000000001</v>
      </c>
      <c r="AA87" s="15">
        <v>0.15770000000000001</v>
      </c>
      <c r="AB87" s="15">
        <f>AA87*0.9</f>
        <v>0.14193</v>
      </c>
      <c r="AC87" s="15">
        <f>AA87*1.1</f>
        <v>0.17347000000000001</v>
      </c>
    </row>
    <row r="88" spans="1:29" x14ac:dyDescent="0.2">
      <c r="A88" s="3" t="s">
        <v>56</v>
      </c>
      <c r="B88" s="22" t="s">
        <v>168</v>
      </c>
      <c r="C88" s="3" t="s">
        <v>120</v>
      </c>
      <c r="D88" s="3" t="s">
        <v>123</v>
      </c>
      <c r="E88" s="22" t="s">
        <v>182</v>
      </c>
      <c r="F88" s="22" t="s">
        <v>183</v>
      </c>
      <c r="G88" s="3" t="s">
        <v>87</v>
      </c>
      <c r="H88" s="3" t="s">
        <v>82</v>
      </c>
      <c r="I88" s="3" t="s">
        <v>280</v>
      </c>
      <c r="J88" s="3" t="s">
        <v>186</v>
      </c>
      <c r="K88" s="3" t="s">
        <v>67</v>
      </c>
      <c r="L88" s="15">
        <v>0.15770000000000001</v>
      </c>
      <c r="M88" s="15">
        <f>L88*0.9</f>
        <v>0.14193</v>
      </c>
      <c r="N88" s="15">
        <f>L88*1.1</f>
        <v>0.17347000000000001</v>
      </c>
      <c r="O88" s="15">
        <v>0.15770000000000001</v>
      </c>
      <c r="P88" s="15">
        <f>O88*0.9</f>
        <v>0.14193</v>
      </c>
      <c r="Q88" s="15">
        <f>O88*1.1</f>
        <v>0.17347000000000001</v>
      </c>
      <c r="R88" s="15">
        <v>0.15770000000000001</v>
      </c>
      <c r="S88" s="15">
        <f>R88*0.9</f>
        <v>0.14193</v>
      </c>
      <c r="T88" s="15">
        <f>R88*1.1</f>
        <v>0.17347000000000001</v>
      </c>
      <c r="U88" s="15">
        <v>0.15770000000000001</v>
      </c>
      <c r="V88" s="15">
        <f>U88*0.9</f>
        <v>0.14193</v>
      </c>
      <c r="W88" s="15">
        <f>U88*1.1</f>
        <v>0.17347000000000001</v>
      </c>
      <c r="X88" s="15">
        <v>0.15770000000000001</v>
      </c>
      <c r="Y88" s="15">
        <f>X88*0.9</f>
        <v>0.14193</v>
      </c>
      <c r="Z88" s="15">
        <f>X88*1.1</f>
        <v>0.17347000000000001</v>
      </c>
      <c r="AA88" s="15">
        <v>0.15770000000000001</v>
      </c>
      <c r="AB88" s="15">
        <f>AA88*0.9</f>
        <v>0.14193</v>
      </c>
      <c r="AC88" s="15">
        <f>AA88*1.1</f>
        <v>0.17347000000000001</v>
      </c>
    </row>
    <row r="89" spans="1:29" x14ac:dyDescent="0.2">
      <c r="A89" s="3" t="s">
        <v>56</v>
      </c>
      <c r="B89" s="22" t="s">
        <v>168</v>
      </c>
      <c r="C89" s="3" t="s">
        <v>197</v>
      </c>
      <c r="D89" s="3" t="s">
        <v>198</v>
      </c>
      <c r="E89" s="22" t="s">
        <v>182</v>
      </c>
      <c r="F89" s="22" t="s">
        <v>183</v>
      </c>
      <c r="G89" s="3" t="s">
        <v>87</v>
      </c>
      <c r="H89" s="3" t="s">
        <v>82</v>
      </c>
      <c r="I89" s="3" t="s">
        <v>280</v>
      </c>
      <c r="J89" s="3" t="s">
        <v>186</v>
      </c>
      <c r="K89" s="3" t="s">
        <v>67</v>
      </c>
      <c r="L89" s="15">
        <v>0.185</v>
      </c>
      <c r="M89" s="15">
        <f>L89*0.9</f>
        <v>0.16650000000000001</v>
      </c>
      <c r="N89" s="15">
        <f>L89*1.1</f>
        <v>0.20350000000000001</v>
      </c>
      <c r="O89" s="15">
        <v>0.185</v>
      </c>
      <c r="P89" s="15">
        <f>O89*0.9</f>
        <v>0.16650000000000001</v>
      </c>
      <c r="Q89" s="15">
        <f>O89*1.1</f>
        <v>0.20350000000000001</v>
      </c>
      <c r="R89" s="15">
        <v>0.185</v>
      </c>
      <c r="S89" s="15">
        <f>R89*0.9</f>
        <v>0.16650000000000001</v>
      </c>
      <c r="T89" s="15">
        <f>R89*1.1</f>
        <v>0.20350000000000001</v>
      </c>
      <c r="U89" s="15">
        <v>0.185</v>
      </c>
      <c r="V89" s="15">
        <f>U89*0.9</f>
        <v>0.16650000000000001</v>
      </c>
      <c r="W89" s="15">
        <f>U89*1.1</f>
        <v>0.20350000000000001</v>
      </c>
      <c r="X89" s="15">
        <v>0.185</v>
      </c>
      <c r="Y89" s="15">
        <f>X89*0.9</f>
        <v>0.16650000000000001</v>
      </c>
      <c r="Z89" s="15">
        <f>X89*1.1</f>
        <v>0.20350000000000001</v>
      </c>
      <c r="AA89" s="15">
        <v>0.185</v>
      </c>
      <c r="AB89" s="15">
        <f>AA89*0.9</f>
        <v>0.16650000000000001</v>
      </c>
      <c r="AC89" s="15">
        <f>AA89*1.1</f>
        <v>0.20350000000000001</v>
      </c>
    </row>
    <row r="90" spans="1:29" x14ac:dyDescent="0.2">
      <c r="A90" s="3" t="s">
        <v>56</v>
      </c>
      <c r="B90" s="22" t="s">
        <v>168</v>
      </c>
      <c r="C90" s="3" t="s">
        <v>72</v>
      </c>
      <c r="D90" s="3" t="s">
        <v>126</v>
      </c>
      <c r="E90" s="22" t="s">
        <v>182</v>
      </c>
      <c r="F90" s="22" t="s">
        <v>183</v>
      </c>
      <c r="G90" s="3" t="s">
        <v>87</v>
      </c>
      <c r="H90" s="3" t="s">
        <v>82</v>
      </c>
      <c r="I90" s="3" t="s">
        <v>280</v>
      </c>
      <c r="J90" s="3" t="s">
        <v>186</v>
      </c>
      <c r="K90" s="3" t="s">
        <v>67</v>
      </c>
      <c r="L90" s="15">
        <v>0.185</v>
      </c>
      <c r="M90" s="15">
        <f>L90*0.9</f>
        <v>0.16650000000000001</v>
      </c>
      <c r="N90" s="15">
        <f>L90*1.1</f>
        <v>0.20350000000000001</v>
      </c>
      <c r="O90" s="15">
        <v>0.185</v>
      </c>
      <c r="P90" s="15">
        <f>O90*0.9</f>
        <v>0.16650000000000001</v>
      </c>
      <c r="Q90" s="15">
        <f>O90*1.1</f>
        <v>0.20350000000000001</v>
      </c>
      <c r="R90" s="15">
        <v>0.185</v>
      </c>
      <c r="S90" s="15">
        <f>R90*0.9</f>
        <v>0.16650000000000001</v>
      </c>
      <c r="T90" s="15">
        <f>R90*1.1</f>
        <v>0.20350000000000001</v>
      </c>
      <c r="U90" s="15">
        <v>0.185</v>
      </c>
      <c r="V90" s="15">
        <f>U90*0.9</f>
        <v>0.16650000000000001</v>
      </c>
      <c r="W90" s="15">
        <f>U90*1.1</f>
        <v>0.20350000000000001</v>
      </c>
      <c r="X90" s="15">
        <v>0.185</v>
      </c>
      <c r="Y90" s="15">
        <f>X90*0.9</f>
        <v>0.16650000000000001</v>
      </c>
      <c r="Z90" s="15">
        <f>X90*1.1</f>
        <v>0.20350000000000001</v>
      </c>
      <c r="AA90" s="15">
        <v>0.185</v>
      </c>
      <c r="AB90" s="15">
        <f>AA90*0.9</f>
        <v>0.16650000000000001</v>
      </c>
      <c r="AC90" s="15">
        <f>AA90*1.1</f>
        <v>0.20350000000000001</v>
      </c>
    </row>
    <row r="91" spans="1:29" x14ac:dyDescent="0.2">
      <c r="A91" s="3" t="s">
        <v>56</v>
      </c>
      <c r="B91" s="22" t="s">
        <v>168</v>
      </c>
      <c r="C91" s="3" t="s">
        <v>124</v>
      </c>
      <c r="D91" s="3" t="s">
        <v>125</v>
      </c>
      <c r="E91" s="22" t="s">
        <v>182</v>
      </c>
      <c r="F91" s="22" t="s">
        <v>183</v>
      </c>
      <c r="G91" s="3" t="s">
        <v>87</v>
      </c>
      <c r="H91" s="3" t="s">
        <v>82</v>
      </c>
      <c r="I91" s="3" t="s">
        <v>280</v>
      </c>
      <c r="J91" s="3" t="s">
        <v>186</v>
      </c>
      <c r="K91" s="3" t="s">
        <v>67</v>
      </c>
      <c r="L91" s="15">
        <v>0.185</v>
      </c>
      <c r="M91" s="15">
        <f>L91*0.9</f>
        <v>0.16650000000000001</v>
      </c>
      <c r="N91" s="15">
        <f>L91*1.1</f>
        <v>0.20350000000000001</v>
      </c>
      <c r="O91" s="15">
        <v>0.185</v>
      </c>
      <c r="P91" s="15">
        <f>O91*0.9</f>
        <v>0.16650000000000001</v>
      </c>
      <c r="Q91" s="15">
        <f>O91*1.1</f>
        <v>0.20350000000000001</v>
      </c>
      <c r="R91" s="15">
        <v>0.185</v>
      </c>
      <c r="S91" s="15">
        <f>R91*0.9</f>
        <v>0.16650000000000001</v>
      </c>
      <c r="T91" s="15">
        <f>R91*1.1</f>
        <v>0.20350000000000001</v>
      </c>
      <c r="U91" s="15">
        <v>0.185</v>
      </c>
      <c r="V91" s="15">
        <f>U91*0.9</f>
        <v>0.16650000000000001</v>
      </c>
      <c r="W91" s="15">
        <f>U91*1.1</f>
        <v>0.20350000000000001</v>
      </c>
      <c r="X91" s="15">
        <v>0.185</v>
      </c>
      <c r="Y91" s="15">
        <f>X91*0.9</f>
        <v>0.16650000000000001</v>
      </c>
      <c r="Z91" s="15">
        <f>X91*1.1</f>
        <v>0.20350000000000001</v>
      </c>
      <c r="AA91" s="15">
        <v>0.185</v>
      </c>
      <c r="AB91" s="15">
        <f>AA91*0.9</f>
        <v>0.16650000000000001</v>
      </c>
      <c r="AC91" s="15">
        <f>AA91*1.1</f>
        <v>0.20350000000000001</v>
      </c>
    </row>
    <row r="92" spans="1:29" x14ac:dyDescent="0.2">
      <c r="A92" s="3" t="s">
        <v>56</v>
      </c>
      <c r="B92" s="22" t="s">
        <v>20</v>
      </c>
      <c r="C92" s="3" t="s">
        <v>69</v>
      </c>
      <c r="D92" s="3" t="s">
        <v>122</v>
      </c>
      <c r="E92" s="22" t="s">
        <v>63</v>
      </c>
      <c r="F92" s="22" t="s">
        <v>99</v>
      </c>
      <c r="G92" s="3"/>
      <c r="H92" s="3"/>
      <c r="I92" s="3"/>
      <c r="J92" s="3"/>
      <c r="K92" s="3" t="s">
        <v>67</v>
      </c>
      <c r="L92" s="9">
        <v>1.2</v>
      </c>
      <c r="M92" s="9">
        <v>1.1000000000000001</v>
      </c>
      <c r="N92" s="9">
        <v>1.4</v>
      </c>
      <c r="O92" s="9">
        <v>1.2</v>
      </c>
      <c r="P92" s="9">
        <v>1.1000000000000001</v>
      </c>
      <c r="Q92" s="9">
        <v>1.4</v>
      </c>
      <c r="R92" s="9">
        <v>1.2</v>
      </c>
      <c r="S92" s="9">
        <v>1.1000000000000001</v>
      </c>
      <c r="T92" s="9">
        <v>1.4</v>
      </c>
      <c r="U92" s="9">
        <v>1.2</v>
      </c>
      <c r="V92" s="9">
        <v>1.1000000000000001</v>
      </c>
      <c r="W92" s="9">
        <v>1.4</v>
      </c>
      <c r="X92" s="9">
        <v>1.2</v>
      </c>
      <c r="Y92" s="9">
        <v>1.1000000000000001</v>
      </c>
      <c r="Z92" s="9">
        <v>1.4</v>
      </c>
      <c r="AA92" s="9">
        <v>1.2</v>
      </c>
      <c r="AB92" s="9">
        <v>1.1000000000000001</v>
      </c>
      <c r="AC92" s="9">
        <v>1.4</v>
      </c>
    </row>
    <row r="93" spans="1:29" x14ac:dyDescent="0.2">
      <c r="A93" s="3" t="s">
        <v>56</v>
      </c>
      <c r="B93" s="22" t="s">
        <v>20</v>
      </c>
      <c r="C93" s="3" t="s">
        <v>70</v>
      </c>
      <c r="D93" s="3" t="s">
        <v>122</v>
      </c>
      <c r="E93" s="22" t="s">
        <v>63</v>
      </c>
      <c r="F93" s="22" t="s">
        <v>99</v>
      </c>
      <c r="G93" s="3"/>
      <c r="H93" s="3"/>
      <c r="I93" s="3"/>
      <c r="J93" s="3"/>
      <c r="K93" s="3" t="s">
        <v>67</v>
      </c>
      <c r="L93" s="9">
        <v>1.2</v>
      </c>
      <c r="M93" s="9">
        <v>1.1000000000000001</v>
      </c>
      <c r="N93" s="9">
        <v>1.4</v>
      </c>
      <c r="O93" s="9">
        <v>1.2</v>
      </c>
      <c r="P93" s="9">
        <v>1.1000000000000001</v>
      </c>
      <c r="Q93" s="9">
        <v>1.4</v>
      </c>
      <c r="R93" s="9">
        <v>1.2</v>
      </c>
      <c r="S93" s="9">
        <v>1.1000000000000001</v>
      </c>
      <c r="T93" s="9">
        <v>1.4</v>
      </c>
      <c r="U93" s="9">
        <v>1.2</v>
      </c>
      <c r="V93" s="9">
        <v>1.1000000000000001</v>
      </c>
      <c r="W93" s="9">
        <v>1.4</v>
      </c>
      <c r="X93" s="9">
        <v>1.2</v>
      </c>
      <c r="Y93" s="9">
        <v>1.1000000000000001</v>
      </c>
      <c r="Z93" s="9">
        <v>1.4</v>
      </c>
      <c r="AA93" s="9">
        <v>1.2</v>
      </c>
      <c r="AB93" s="9">
        <v>1.1000000000000001</v>
      </c>
      <c r="AC93" s="9">
        <v>1.4</v>
      </c>
    </row>
    <row r="94" spans="1:29" x14ac:dyDescent="0.2">
      <c r="A94" s="3" t="s">
        <v>56</v>
      </c>
      <c r="B94" s="22" t="s">
        <v>20</v>
      </c>
      <c r="C94" s="3" t="s">
        <v>71</v>
      </c>
      <c r="D94" s="3" t="s">
        <v>122</v>
      </c>
      <c r="E94" s="22" t="s">
        <v>63</v>
      </c>
      <c r="F94" s="22" t="s">
        <v>99</v>
      </c>
      <c r="G94" s="3"/>
      <c r="H94" s="3"/>
      <c r="I94" s="3"/>
      <c r="J94" s="3"/>
      <c r="K94" s="3" t="s">
        <v>67</v>
      </c>
      <c r="L94" s="9">
        <v>1.2</v>
      </c>
      <c r="M94" s="9">
        <v>1.1000000000000001</v>
      </c>
      <c r="N94" s="9">
        <v>1.4</v>
      </c>
      <c r="O94" s="9">
        <v>1.2</v>
      </c>
      <c r="P94" s="9">
        <v>1.1000000000000001</v>
      </c>
      <c r="Q94" s="9">
        <v>1.4</v>
      </c>
      <c r="R94" s="9">
        <v>1.2</v>
      </c>
      <c r="S94" s="9">
        <v>1.1000000000000001</v>
      </c>
      <c r="T94" s="9">
        <v>1.4</v>
      </c>
      <c r="U94" s="9">
        <v>1.2</v>
      </c>
      <c r="V94" s="9">
        <v>1.1000000000000001</v>
      </c>
      <c r="W94" s="9">
        <v>1.4</v>
      </c>
      <c r="X94" s="9">
        <v>1.2</v>
      </c>
      <c r="Y94" s="9">
        <v>1.1000000000000001</v>
      </c>
      <c r="Z94" s="9">
        <v>1.4</v>
      </c>
      <c r="AA94" s="9">
        <v>1.2</v>
      </c>
      <c r="AB94" s="9">
        <v>1.1000000000000001</v>
      </c>
      <c r="AC94" s="9">
        <v>1.4</v>
      </c>
    </row>
    <row r="95" spans="1:29" x14ac:dyDescent="0.2">
      <c r="A95" s="3" t="s">
        <v>56</v>
      </c>
      <c r="B95" s="22" t="s">
        <v>20</v>
      </c>
      <c r="C95" s="3" t="s">
        <v>120</v>
      </c>
      <c r="D95" s="3" t="s">
        <v>123</v>
      </c>
      <c r="E95" s="22" t="s">
        <v>63</v>
      </c>
      <c r="F95" s="22" t="s">
        <v>99</v>
      </c>
      <c r="G95" s="3"/>
      <c r="H95" s="3"/>
      <c r="I95" s="3"/>
      <c r="J95" s="3"/>
      <c r="K95" s="3" t="s">
        <v>67</v>
      </c>
      <c r="L95" s="9">
        <v>1.2</v>
      </c>
      <c r="M95" s="9">
        <v>1.1000000000000001</v>
      </c>
      <c r="N95" s="9">
        <v>1.4</v>
      </c>
      <c r="O95" s="9">
        <v>1.2</v>
      </c>
      <c r="P95" s="9">
        <v>1.1000000000000001</v>
      </c>
      <c r="Q95" s="9">
        <v>1.4</v>
      </c>
      <c r="R95" s="9">
        <v>1.2</v>
      </c>
      <c r="S95" s="9">
        <v>1.1000000000000001</v>
      </c>
      <c r="T95" s="9">
        <v>1.4</v>
      </c>
      <c r="U95" s="9">
        <v>1.2</v>
      </c>
      <c r="V95" s="9">
        <v>1.1000000000000001</v>
      </c>
      <c r="W95" s="9">
        <v>1.4</v>
      </c>
      <c r="X95" s="9">
        <v>1.2</v>
      </c>
      <c r="Y95" s="9">
        <v>1.1000000000000001</v>
      </c>
      <c r="Z95" s="9">
        <v>1.4</v>
      </c>
      <c r="AA95" s="9">
        <v>1.2</v>
      </c>
      <c r="AB95" s="9">
        <v>1.1000000000000001</v>
      </c>
      <c r="AC95" s="9">
        <v>1.4</v>
      </c>
    </row>
    <row r="96" spans="1:29" x14ac:dyDescent="0.2">
      <c r="A96" s="3" t="s">
        <v>56</v>
      </c>
      <c r="B96" s="22" t="s">
        <v>20</v>
      </c>
      <c r="C96" s="3" t="s">
        <v>197</v>
      </c>
      <c r="D96" s="3" t="s">
        <v>198</v>
      </c>
      <c r="E96" s="22" t="s">
        <v>63</v>
      </c>
      <c r="F96" s="22" t="s">
        <v>99</v>
      </c>
      <c r="G96" s="3"/>
      <c r="H96" s="3"/>
      <c r="I96" s="3"/>
      <c r="J96" s="3"/>
      <c r="K96" s="3" t="s">
        <v>67</v>
      </c>
      <c r="L96" s="9">
        <v>1.2</v>
      </c>
      <c r="M96" s="9">
        <v>1.1000000000000001</v>
      </c>
      <c r="N96" s="9">
        <v>1.4</v>
      </c>
      <c r="O96" s="9">
        <v>1.2</v>
      </c>
      <c r="P96" s="9">
        <v>1.1000000000000001</v>
      </c>
      <c r="Q96" s="9">
        <v>1.4</v>
      </c>
      <c r="R96" s="9">
        <v>1.2</v>
      </c>
      <c r="S96" s="9">
        <v>1.1000000000000001</v>
      </c>
      <c r="T96" s="9">
        <v>1.4</v>
      </c>
      <c r="U96" s="9">
        <v>1.2</v>
      </c>
      <c r="V96" s="9">
        <v>1.1000000000000001</v>
      </c>
      <c r="W96" s="9">
        <v>1.4</v>
      </c>
      <c r="X96" s="9">
        <v>1.2</v>
      </c>
      <c r="Y96" s="9">
        <v>1.1000000000000001</v>
      </c>
      <c r="Z96" s="9">
        <v>1.4</v>
      </c>
      <c r="AA96" s="9">
        <v>1.2</v>
      </c>
      <c r="AB96" s="9">
        <v>1.1000000000000001</v>
      </c>
      <c r="AC96" s="9">
        <v>1.4</v>
      </c>
    </row>
    <row r="97" spans="1:29" x14ac:dyDescent="0.2">
      <c r="A97" s="3" t="s">
        <v>56</v>
      </c>
      <c r="B97" s="22" t="s">
        <v>20</v>
      </c>
      <c r="C97" s="3" t="s">
        <v>72</v>
      </c>
      <c r="D97" s="3" t="s">
        <v>126</v>
      </c>
      <c r="E97" s="22" t="s">
        <v>63</v>
      </c>
      <c r="F97" s="22" t="s">
        <v>99</v>
      </c>
      <c r="G97" s="3"/>
      <c r="H97" s="3"/>
      <c r="I97" s="3"/>
      <c r="J97" s="3"/>
      <c r="K97" s="3" t="s">
        <v>67</v>
      </c>
      <c r="L97" s="9">
        <v>1.2</v>
      </c>
      <c r="M97" s="9">
        <v>1.1000000000000001</v>
      </c>
      <c r="N97" s="9">
        <v>1.4</v>
      </c>
      <c r="O97" s="9">
        <v>1.2</v>
      </c>
      <c r="P97" s="9">
        <v>1.1000000000000001</v>
      </c>
      <c r="Q97" s="9">
        <v>1.4</v>
      </c>
      <c r="R97" s="9">
        <v>1.2</v>
      </c>
      <c r="S97" s="9">
        <v>1.1000000000000001</v>
      </c>
      <c r="T97" s="9">
        <v>1.4</v>
      </c>
      <c r="U97" s="9">
        <v>1.2</v>
      </c>
      <c r="V97" s="9">
        <v>1.1000000000000001</v>
      </c>
      <c r="W97" s="9">
        <v>1.4</v>
      </c>
      <c r="X97" s="9">
        <v>1.2</v>
      </c>
      <c r="Y97" s="9">
        <v>1.1000000000000001</v>
      </c>
      <c r="Z97" s="9">
        <v>1.4</v>
      </c>
      <c r="AA97" s="9">
        <v>1.2</v>
      </c>
      <c r="AB97" s="9">
        <v>1.1000000000000001</v>
      </c>
      <c r="AC97" s="9">
        <v>1.4</v>
      </c>
    </row>
    <row r="98" spans="1:29" x14ac:dyDescent="0.2">
      <c r="A98" s="3" t="s">
        <v>56</v>
      </c>
      <c r="B98" s="3" t="s">
        <v>20</v>
      </c>
      <c r="C98" s="3" t="s">
        <v>124</v>
      </c>
      <c r="D98" s="3" t="s">
        <v>125</v>
      </c>
      <c r="E98" s="22" t="s">
        <v>63</v>
      </c>
      <c r="F98" s="22" t="s">
        <v>99</v>
      </c>
      <c r="G98" s="3"/>
      <c r="H98" s="3"/>
      <c r="I98" s="3"/>
      <c r="J98" s="3"/>
      <c r="K98" s="3" t="s">
        <v>67</v>
      </c>
      <c r="L98" s="9">
        <v>1.2</v>
      </c>
      <c r="M98" s="9">
        <v>1.1000000000000001</v>
      </c>
      <c r="N98" s="9">
        <v>1.4</v>
      </c>
      <c r="O98" s="9">
        <v>1.2</v>
      </c>
      <c r="P98" s="9">
        <v>1.1000000000000001</v>
      </c>
      <c r="Q98" s="9">
        <v>1.4</v>
      </c>
      <c r="R98" s="9">
        <v>1.2</v>
      </c>
      <c r="S98" s="9">
        <v>1.1000000000000001</v>
      </c>
      <c r="T98" s="9">
        <v>1.4</v>
      </c>
      <c r="U98" s="9">
        <v>1.2</v>
      </c>
      <c r="V98" s="9">
        <v>1.1000000000000001</v>
      </c>
      <c r="W98" s="9">
        <v>1.4</v>
      </c>
      <c r="X98" s="9">
        <v>1.2</v>
      </c>
      <c r="Y98" s="9">
        <v>1.1000000000000001</v>
      </c>
      <c r="Z98" s="9">
        <v>1.4</v>
      </c>
      <c r="AA98" s="9">
        <v>1.2</v>
      </c>
      <c r="AB98" s="9">
        <v>1.1000000000000001</v>
      </c>
      <c r="AC98" s="9">
        <v>1.4</v>
      </c>
    </row>
    <row r="99" spans="1:29" ht="15" x14ac:dyDescent="0.2">
      <c r="A99" s="3" t="s">
        <v>56</v>
      </c>
      <c r="B99" s="22" t="s">
        <v>279</v>
      </c>
      <c r="C99" s="22" t="s">
        <v>20</v>
      </c>
      <c r="D99" s="3" t="s">
        <v>20</v>
      </c>
      <c r="E99" s="22" t="s">
        <v>278</v>
      </c>
      <c r="F99" s="22" t="s">
        <v>115</v>
      </c>
      <c r="G99" s="3" t="s">
        <v>86</v>
      </c>
      <c r="H99" s="3" t="s">
        <v>82</v>
      </c>
      <c r="I99" s="31" t="s">
        <v>273</v>
      </c>
      <c r="J99" s="3"/>
      <c r="K99" s="3" t="s">
        <v>67</v>
      </c>
      <c r="L99" s="14">
        <v>500</v>
      </c>
      <c r="M99" s="14">
        <f>L99*0.9</f>
        <v>450</v>
      </c>
      <c r="N99" s="14">
        <f>L99*1.1</f>
        <v>550</v>
      </c>
      <c r="O99" s="14">
        <v>450</v>
      </c>
      <c r="P99" s="14">
        <f>O99*0.9</f>
        <v>405</v>
      </c>
      <c r="Q99" s="14">
        <f>O99*1.1</f>
        <v>495.00000000000006</v>
      </c>
      <c r="R99" s="14">
        <v>400</v>
      </c>
      <c r="S99" s="14">
        <f>R99*0.9</f>
        <v>360</v>
      </c>
      <c r="T99" s="14">
        <f>R99*1.1</f>
        <v>440.00000000000006</v>
      </c>
      <c r="U99" s="14">
        <v>230</v>
      </c>
      <c r="V99" s="14">
        <f>U99*0.9</f>
        <v>207</v>
      </c>
      <c r="W99" s="14">
        <f>U99*1.1</f>
        <v>253.00000000000003</v>
      </c>
      <c r="X99" s="14">
        <v>190</v>
      </c>
      <c r="Y99" s="14">
        <f>X99*0.9</f>
        <v>171</v>
      </c>
      <c r="Z99" s="14">
        <f>X99*1.1</f>
        <v>209.00000000000003</v>
      </c>
      <c r="AA99" s="14">
        <v>190</v>
      </c>
      <c r="AB99" s="14">
        <f>AA99*0.9</f>
        <v>171</v>
      </c>
      <c r="AC99" s="14">
        <f>AA99*1.1</f>
        <v>209.00000000000003</v>
      </c>
    </row>
    <row r="100" spans="1:29" ht="15" x14ac:dyDescent="0.2">
      <c r="A100" s="3" t="s">
        <v>56</v>
      </c>
      <c r="B100" s="22" t="s">
        <v>144</v>
      </c>
      <c r="C100" s="3" t="s">
        <v>69</v>
      </c>
      <c r="D100" s="3" t="s">
        <v>122</v>
      </c>
      <c r="E100" s="22" t="s">
        <v>189</v>
      </c>
      <c r="F100" s="22" t="s">
        <v>183</v>
      </c>
      <c r="G100" s="3" t="s">
        <v>86</v>
      </c>
      <c r="H100" s="3" t="s">
        <v>82</v>
      </c>
      <c r="I100" s="31" t="s">
        <v>290</v>
      </c>
      <c r="J100" s="3" t="s">
        <v>289</v>
      </c>
      <c r="K100" s="3" t="s">
        <v>67</v>
      </c>
      <c r="L100" s="15">
        <v>0.05</v>
      </c>
      <c r="M100" s="15">
        <f>L100*0.9</f>
        <v>4.5000000000000005E-2</v>
      </c>
      <c r="N100" s="15">
        <f>L100*1.1</f>
        <v>5.5000000000000007E-2</v>
      </c>
      <c r="O100" s="15">
        <v>0.05</v>
      </c>
      <c r="P100" s="15">
        <f>O100*0.9</f>
        <v>4.5000000000000005E-2</v>
      </c>
      <c r="Q100" s="15">
        <f>O100*1.1</f>
        <v>5.5000000000000007E-2</v>
      </c>
      <c r="R100" s="15">
        <v>0.05</v>
      </c>
      <c r="S100" s="15">
        <f>R100*0.9</f>
        <v>4.5000000000000005E-2</v>
      </c>
      <c r="T100" s="15">
        <f>R100*1.1</f>
        <v>5.5000000000000007E-2</v>
      </c>
      <c r="U100" s="15">
        <v>0.05</v>
      </c>
      <c r="V100" s="15">
        <f>U100*0.9</f>
        <v>4.5000000000000005E-2</v>
      </c>
      <c r="W100" s="15">
        <f>U100*1.1</f>
        <v>5.5000000000000007E-2</v>
      </c>
      <c r="X100" s="15">
        <v>0.05</v>
      </c>
      <c r="Y100" s="15">
        <f>X100*0.9</f>
        <v>4.5000000000000005E-2</v>
      </c>
      <c r="Z100" s="15">
        <f>X100*1.1</f>
        <v>5.5000000000000007E-2</v>
      </c>
      <c r="AA100" s="15">
        <v>0.05</v>
      </c>
      <c r="AB100" s="15">
        <f>AA100*0.9</f>
        <v>4.5000000000000005E-2</v>
      </c>
      <c r="AC100" s="15">
        <f>AA100*1.1</f>
        <v>5.5000000000000007E-2</v>
      </c>
    </row>
    <row r="101" spans="1:29" ht="15" x14ac:dyDescent="0.2">
      <c r="A101" s="3" t="s">
        <v>56</v>
      </c>
      <c r="B101" s="22" t="s">
        <v>144</v>
      </c>
      <c r="C101" s="3" t="s">
        <v>70</v>
      </c>
      <c r="D101" s="3" t="s">
        <v>122</v>
      </c>
      <c r="E101" s="22" t="s">
        <v>189</v>
      </c>
      <c r="F101" s="22" t="s">
        <v>183</v>
      </c>
      <c r="G101" s="3" t="s">
        <v>86</v>
      </c>
      <c r="H101" s="3" t="s">
        <v>82</v>
      </c>
      <c r="I101" s="31" t="s">
        <v>290</v>
      </c>
      <c r="J101" s="3" t="s">
        <v>289</v>
      </c>
      <c r="K101" s="3" t="s">
        <v>67</v>
      </c>
      <c r="L101" s="15">
        <v>7.2999999999999995E-2</v>
      </c>
      <c r="M101" s="15">
        <f>L101*0.9</f>
        <v>6.5699999999999995E-2</v>
      </c>
      <c r="N101" s="15">
        <f>L101*1.1</f>
        <v>8.0299999999999996E-2</v>
      </c>
      <c r="O101" s="15">
        <v>7.2999999999999995E-2</v>
      </c>
      <c r="P101" s="15">
        <f>O101*0.9</f>
        <v>6.5699999999999995E-2</v>
      </c>
      <c r="Q101" s="15">
        <f>O101*1.1</f>
        <v>8.0299999999999996E-2</v>
      </c>
      <c r="R101" s="15">
        <v>7.2999999999999995E-2</v>
      </c>
      <c r="S101" s="15">
        <f>R101*0.9</f>
        <v>6.5699999999999995E-2</v>
      </c>
      <c r="T101" s="15">
        <f>R101*1.1</f>
        <v>8.0299999999999996E-2</v>
      </c>
      <c r="U101" s="15">
        <v>7.2999999999999995E-2</v>
      </c>
      <c r="V101" s="15">
        <f>U101*0.9</f>
        <v>6.5699999999999995E-2</v>
      </c>
      <c r="W101" s="15">
        <f>U101*1.1</f>
        <v>8.0299999999999996E-2</v>
      </c>
      <c r="X101" s="15">
        <v>7.2999999999999995E-2</v>
      </c>
      <c r="Y101" s="15">
        <f>X101*0.9</f>
        <v>6.5699999999999995E-2</v>
      </c>
      <c r="Z101" s="15">
        <f>X101*1.1</f>
        <v>8.0299999999999996E-2</v>
      </c>
      <c r="AA101" s="15">
        <v>7.2999999999999995E-2</v>
      </c>
      <c r="AB101" s="15">
        <f>AA101*0.9</f>
        <v>6.5699999999999995E-2</v>
      </c>
      <c r="AC101" s="15">
        <f>AA101*1.1</f>
        <v>8.0299999999999996E-2</v>
      </c>
    </row>
    <row r="102" spans="1:29" ht="15" x14ac:dyDescent="0.2">
      <c r="A102" s="3" t="s">
        <v>56</v>
      </c>
      <c r="B102" s="22" t="s">
        <v>144</v>
      </c>
      <c r="C102" s="3" t="s">
        <v>71</v>
      </c>
      <c r="D102" s="3" t="s">
        <v>122</v>
      </c>
      <c r="E102" s="22" t="s">
        <v>189</v>
      </c>
      <c r="F102" s="22" t="s">
        <v>183</v>
      </c>
      <c r="G102" s="3" t="s">
        <v>86</v>
      </c>
      <c r="H102" s="3" t="s">
        <v>82</v>
      </c>
      <c r="I102" s="31" t="s">
        <v>290</v>
      </c>
      <c r="J102" s="3" t="s">
        <v>289</v>
      </c>
      <c r="K102" s="3" t="s">
        <v>67</v>
      </c>
      <c r="L102" s="15">
        <v>0.161</v>
      </c>
      <c r="M102" s="15">
        <f>L102*0.9</f>
        <v>0.1449</v>
      </c>
      <c r="N102" s="15">
        <f>L102*1.1</f>
        <v>0.17710000000000001</v>
      </c>
      <c r="O102" s="15">
        <v>0.161</v>
      </c>
      <c r="P102" s="15">
        <f>O102*0.9</f>
        <v>0.1449</v>
      </c>
      <c r="Q102" s="15">
        <f>O102*1.1</f>
        <v>0.17710000000000001</v>
      </c>
      <c r="R102" s="15">
        <v>0.161</v>
      </c>
      <c r="S102" s="15">
        <f>R102*0.9</f>
        <v>0.1449</v>
      </c>
      <c r="T102" s="15">
        <f>R102*1.1</f>
        <v>0.17710000000000001</v>
      </c>
      <c r="U102" s="15">
        <v>0.161</v>
      </c>
      <c r="V102" s="15">
        <f>U102*0.9</f>
        <v>0.1449</v>
      </c>
      <c r="W102" s="15">
        <f>U102*1.1</f>
        <v>0.17710000000000001</v>
      </c>
      <c r="X102" s="15">
        <v>0.161</v>
      </c>
      <c r="Y102" s="15">
        <f>X102*0.9</f>
        <v>0.1449</v>
      </c>
      <c r="Z102" s="15">
        <f>X102*1.1</f>
        <v>0.17710000000000001</v>
      </c>
      <c r="AA102" s="15">
        <v>0.161</v>
      </c>
      <c r="AB102" s="15">
        <f>AA102*0.9</f>
        <v>0.1449</v>
      </c>
      <c r="AC102" s="15">
        <f>AA102*1.1</f>
        <v>0.17710000000000001</v>
      </c>
    </row>
    <row r="103" spans="1:29" ht="15" x14ac:dyDescent="0.2">
      <c r="A103" s="3" t="s">
        <v>56</v>
      </c>
      <c r="B103" s="22" t="s">
        <v>144</v>
      </c>
      <c r="C103" s="3" t="s">
        <v>120</v>
      </c>
      <c r="D103" s="3" t="s">
        <v>123</v>
      </c>
      <c r="E103" s="22" t="s">
        <v>189</v>
      </c>
      <c r="F103" s="22" t="s">
        <v>183</v>
      </c>
      <c r="G103" s="3" t="s">
        <v>86</v>
      </c>
      <c r="H103" s="3" t="s">
        <v>82</v>
      </c>
      <c r="I103" s="31" t="s">
        <v>290</v>
      </c>
      <c r="J103" s="3" t="s">
        <v>289</v>
      </c>
      <c r="K103" s="3" t="s">
        <v>67</v>
      </c>
      <c r="L103" s="15">
        <v>0.158</v>
      </c>
      <c r="M103" s="15">
        <f>L103*0.9</f>
        <v>0.14219999999999999</v>
      </c>
      <c r="N103" s="15">
        <f>L103*1.1</f>
        <v>0.17380000000000001</v>
      </c>
      <c r="O103" s="15">
        <v>0.158</v>
      </c>
      <c r="P103" s="15">
        <f>O103*0.9</f>
        <v>0.14219999999999999</v>
      </c>
      <c r="Q103" s="15">
        <f>O103*1.1</f>
        <v>0.17380000000000001</v>
      </c>
      <c r="R103" s="15">
        <v>0.158</v>
      </c>
      <c r="S103" s="15">
        <f>R103*0.9</f>
        <v>0.14219999999999999</v>
      </c>
      <c r="T103" s="15">
        <f>R103*1.1</f>
        <v>0.17380000000000001</v>
      </c>
      <c r="U103" s="15">
        <v>0.158</v>
      </c>
      <c r="V103" s="15">
        <f>U103*0.9</f>
        <v>0.14219999999999999</v>
      </c>
      <c r="W103" s="15">
        <f>U103*1.1</f>
        <v>0.17380000000000001</v>
      </c>
      <c r="X103" s="15">
        <v>0.158</v>
      </c>
      <c r="Y103" s="15">
        <f>X103*0.9</f>
        <v>0.14219999999999999</v>
      </c>
      <c r="Z103" s="15">
        <f>X103*1.1</f>
        <v>0.17380000000000001</v>
      </c>
      <c r="AA103" s="15">
        <v>0.158</v>
      </c>
      <c r="AB103" s="15">
        <f>AA103*0.9</f>
        <v>0.14219999999999999</v>
      </c>
      <c r="AC103" s="15">
        <f>AA103*1.1</f>
        <v>0.17380000000000001</v>
      </c>
    </row>
    <row r="104" spans="1:29" ht="15" x14ac:dyDescent="0.2">
      <c r="A104" s="3" t="s">
        <v>56</v>
      </c>
      <c r="B104" s="22" t="s">
        <v>144</v>
      </c>
      <c r="C104" s="3" t="s">
        <v>197</v>
      </c>
      <c r="D104" s="3" t="s">
        <v>198</v>
      </c>
      <c r="E104" s="22" t="s">
        <v>189</v>
      </c>
      <c r="F104" s="22" t="s">
        <v>183</v>
      </c>
      <c r="G104" s="3" t="s">
        <v>86</v>
      </c>
      <c r="H104" s="3" t="s">
        <v>82</v>
      </c>
      <c r="I104" s="31" t="s">
        <v>290</v>
      </c>
      <c r="J104" s="3" t="s">
        <v>289</v>
      </c>
      <c r="K104" s="3" t="s">
        <v>67</v>
      </c>
      <c r="L104" s="15">
        <v>0.158</v>
      </c>
      <c r="M104" s="15">
        <f>L104*0.9</f>
        <v>0.14219999999999999</v>
      </c>
      <c r="N104" s="15">
        <f>L104*1.1</f>
        <v>0.17380000000000001</v>
      </c>
      <c r="O104" s="15">
        <v>0.158</v>
      </c>
      <c r="P104" s="15">
        <f>O104*0.9</f>
        <v>0.14219999999999999</v>
      </c>
      <c r="Q104" s="15">
        <f>O104*1.1</f>
        <v>0.17380000000000001</v>
      </c>
      <c r="R104" s="15">
        <v>0.158</v>
      </c>
      <c r="S104" s="15">
        <f>R104*0.9</f>
        <v>0.14219999999999999</v>
      </c>
      <c r="T104" s="15">
        <f>R104*1.1</f>
        <v>0.17380000000000001</v>
      </c>
      <c r="U104" s="15">
        <v>0.158</v>
      </c>
      <c r="V104" s="15">
        <f>U104*0.9</f>
        <v>0.14219999999999999</v>
      </c>
      <c r="W104" s="15">
        <f>U104*1.1</f>
        <v>0.17380000000000001</v>
      </c>
      <c r="X104" s="15">
        <v>0.158</v>
      </c>
      <c r="Y104" s="15">
        <f>X104*0.9</f>
        <v>0.14219999999999999</v>
      </c>
      <c r="Z104" s="15">
        <f>X104*1.1</f>
        <v>0.17380000000000001</v>
      </c>
      <c r="AA104" s="15">
        <v>0.158</v>
      </c>
      <c r="AB104" s="15">
        <f>AA104*0.9</f>
        <v>0.14219999999999999</v>
      </c>
      <c r="AC104" s="15">
        <f>AA104*1.1</f>
        <v>0.17380000000000001</v>
      </c>
    </row>
    <row r="105" spans="1:29" ht="15" x14ac:dyDescent="0.2">
      <c r="A105" s="3" t="s">
        <v>56</v>
      </c>
      <c r="B105" s="22" t="s">
        <v>144</v>
      </c>
      <c r="C105" s="3" t="s">
        <v>72</v>
      </c>
      <c r="D105" s="3" t="s">
        <v>126</v>
      </c>
      <c r="E105" s="22" t="s">
        <v>189</v>
      </c>
      <c r="F105" s="22" t="s">
        <v>183</v>
      </c>
      <c r="G105" s="3" t="s">
        <v>86</v>
      </c>
      <c r="H105" s="3" t="s">
        <v>82</v>
      </c>
      <c r="I105" s="31" t="s">
        <v>290</v>
      </c>
      <c r="J105" s="3" t="s">
        <v>289</v>
      </c>
      <c r="K105" s="3" t="s">
        <v>67</v>
      </c>
      <c r="L105" s="15">
        <v>0.158</v>
      </c>
      <c r="M105" s="15">
        <f>L105*0.9</f>
        <v>0.14219999999999999</v>
      </c>
      <c r="N105" s="15">
        <f>L105*1.1</f>
        <v>0.17380000000000001</v>
      </c>
      <c r="O105" s="15">
        <v>0.158</v>
      </c>
      <c r="P105" s="15">
        <f>O105*0.9</f>
        <v>0.14219999999999999</v>
      </c>
      <c r="Q105" s="15">
        <f>O105*1.1</f>
        <v>0.17380000000000001</v>
      </c>
      <c r="R105" s="15">
        <v>0.158</v>
      </c>
      <c r="S105" s="15">
        <f>R105*0.9</f>
        <v>0.14219999999999999</v>
      </c>
      <c r="T105" s="15">
        <f>R105*1.1</f>
        <v>0.17380000000000001</v>
      </c>
      <c r="U105" s="15">
        <v>0.158</v>
      </c>
      <c r="V105" s="15">
        <f>U105*0.9</f>
        <v>0.14219999999999999</v>
      </c>
      <c r="W105" s="15">
        <f>U105*1.1</f>
        <v>0.17380000000000001</v>
      </c>
      <c r="X105" s="15">
        <v>0.158</v>
      </c>
      <c r="Y105" s="15">
        <f>X105*0.9</f>
        <v>0.14219999999999999</v>
      </c>
      <c r="Z105" s="15">
        <f>X105*1.1</f>
        <v>0.17380000000000001</v>
      </c>
      <c r="AA105" s="15">
        <v>0.158</v>
      </c>
      <c r="AB105" s="15">
        <f>AA105*0.9</f>
        <v>0.14219999999999999</v>
      </c>
      <c r="AC105" s="15">
        <f>AA105*1.1</f>
        <v>0.17380000000000001</v>
      </c>
    </row>
    <row r="106" spans="1:29" ht="15" x14ac:dyDescent="0.2">
      <c r="A106" s="3" t="s">
        <v>56</v>
      </c>
      <c r="B106" s="22" t="s">
        <v>144</v>
      </c>
      <c r="C106" s="3" t="s">
        <v>124</v>
      </c>
      <c r="D106" s="3" t="s">
        <v>125</v>
      </c>
      <c r="E106" s="22" t="s">
        <v>189</v>
      </c>
      <c r="F106" s="22" t="s">
        <v>183</v>
      </c>
      <c r="G106" s="3" t="s">
        <v>86</v>
      </c>
      <c r="H106" s="3" t="s">
        <v>82</v>
      </c>
      <c r="I106" s="31" t="s">
        <v>290</v>
      </c>
      <c r="J106" s="3" t="s">
        <v>289</v>
      </c>
      <c r="K106" s="3" t="s">
        <v>67</v>
      </c>
      <c r="L106" s="15">
        <v>0.158</v>
      </c>
      <c r="M106" s="15">
        <f>L106*0.9</f>
        <v>0.14219999999999999</v>
      </c>
      <c r="N106" s="15">
        <f>L106*1.1</f>
        <v>0.17380000000000001</v>
      </c>
      <c r="O106" s="15">
        <v>0.158</v>
      </c>
      <c r="P106" s="15">
        <f>O106*0.9</f>
        <v>0.14219999999999999</v>
      </c>
      <c r="Q106" s="15">
        <f>O106*1.1</f>
        <v>0.17380000000000001</v>
      </c>
      <c r="R106" s="15">
        <v>0.158</v>
      </c>
      <c r="S106" s="15">
        <f>R106*0.9</f>
        <v>0.14219999999999999</v>
      </c>
      <c r="T106" s="15">
        <f>R106*1.1</f>
        <v>0.17380000000000001</v>
      </c>
      <c r="U106" s="15">
        <v>0.158</v>
      </c>
      <c r="V106" s="15">
        <f>U106*0.9</f>
        <v>0.14219999999999999</v>
      </c>
      <c r="W106" s="15">
        <f>U106*1.1</f>
        <v>0.17380000000000001</v>
      </c>
      <c r="X106" s="15">
        <v>0.158</v>
      </c>
      <c r="Y106" s="15">
        <f>X106*0.9</f>
        <v>0.14219999999999999</v>
      </c>
      <c r="Z106" s="15">
        <f>X106*1.1</f>
        <v>0.17380000000000001</v>
      </c>
      <c r="AA106" s="15">
        <v>0.158</v>
      </c>
      <c r="AB106" s="15">
        <f>AA106*0.9</f>
        <v>0.14219999999999999</v>
      </c>
      <c r="AC106" s="15">
        <f>AA106*1.1</f>
        <v>0.17380000000000001</v>
      </c>
    </row>
    <row r="107" spans="1:29" ht="15" x14ac:dyDescent="0.2">
      <c r="A107" s="3" t="s">
        <v>56</v>
      </c>
      <c r="B107" s="22" t="s">
        <v>41</v>
      </c>
      <c r="C107" s="3" t="s">
        <v>69</v>
      </c>
      <c r="D107" s="3" t="s">
        <v>122</v>
      </c>
      <c r="E107" s="22" t="s">
        <v>189</v>
      </c>
      <c r="F107" s="22" t="s">
        <v>183</v>
      </c>
      <c r="G107" s="3" t="s">
        <v>86</v>
      </c>
      <c r="H107" s="3" t="s">
        <v>82</v>
      </c>
      <c r="I107" s="31" t="s">
        <v>290</v>
      </c>
      <c r="J107" s="3" t="s">
        <v>289</v>
      </c>
      <c r="K107" s="3" t="s">
        <v>67</v>
      </c>
      <c r="L107" s="15">
        <v>5.0000000000000001E-3</v>
      </c>
      <c r="M107" s="15">
        <f>L107*0.9</f>
        <v>4.5000000000000005E-3</v>
      </c>
      <c r="N107" s="15">
        <f>L107*1.1</f>
        <v>5.5000000000000005E-3</v>
      </c>
      <c r="O107" s="15">
        <v>5.0000000000000001E-3</v>
      </c>
      <c r="P107" s="15">
        <f>O107*0.9</f>
        <v>4.5000000000000005E-3</v>
      </c>
      <c r="Q107" s="15">
        <f>O107*1.1</f>
        <v>5.5000000000000005E-3</v>
      </c>
      <c r="R107" s="15">
        <v>5.0000000000000001E-3</v>
      </c>
      <c r="S107" s="15">
        <f>R107*0.9</f>
        <v>4.5000000000000005E-3</v>
      </c>
      <c r="T107" s="15">
        <f>R107*1.1</f>
        <v>5.5000000000000005E-3</v>
      </c>
      <c r="U107" s="15">
        <v>5.0000000000000001E-3</v>
      </c>
      <c r="V107" s="15">
        <f>U107*0.9</f>
        <v>4.5000000000000005E-3</v>
      </c>
      <c r="W107" s="15">
        <f>U107*1.1</f>
        <v>5.5000000000000005E-3</v>
      </c>
      <c r="X107" s="15">
        <v>5.0000000000000001E-3</v>
      </c>
      <c r="Y107" s="15">
        <f>X107*0.9</f>
        <v>4.5000000000000005E-3</v>
      </c>
      <c r="Z107" s="15">
        <f>X107*1.1</f>
        <v>5.5000000000000005E-3</v>
      </c>
      <c r="AA107" s="15">
        <v>5.0000000000000001E-3</v>
      </c>
      <c r="AB107" s="15">
        <f>AA107*0.9</f>
        <v>4.5000000000000005E-3</v>
      </c>
      <c r="AC107" s="15">
        <f>AA107*1.1</f>
        <v>5.5000000000000005E-3</v>
      </c>
    </row>
    <row r="108" spans="1:29" ht="15" x14ac:dyDescent="0.2">
      <c r="A108" s="3" t="s">
        <v>56</v>
      </c>
      <c r="B108" s="22" t="s">
        <v>41</v>
      </c>
      <c r="C108" s="3" t="s">
        <v>70</v>
      </c>
      <c r="D108" s="3" t="s">
        <v>122</v>
      </c>
      <c r="E108" s="22" t="s">
        <v>189</v>
      </c>
      <c r="F108" s="22" t="s">
        <v>183</v>
      </c>
      <c r="G108" s="3" t="s">
        <v>86</v>
      </c>
      <c r="H108" s="3" t="s">
        <v>82</v>
      </c>
      <c r="I108" s="31" t="s">
        <v>290</v>
      </c>
      <c r="J108" s="3" t="s">
        <v>289</v>
      </c>
      <c r="K108" s="3" t="s">
        <v>67</v>
      </c>
      <c r="L108" s="15">
        <v>1.7000000000000001E-2</v>
      </c>
      <c r="M108" s="15">
        <f>L108*0.9</f>
        <v>1.5300000000000001E-2</v>
      </c>
      <c r="N108" s="15">
        <f>L108*1.1</f>
        <v>1.8700000000000001E-2</v>
      </c>
      <c r="O108" s="15">
        <v>1.7000000000000001E-2</v>
      </c>
      <c r="P108" s="15">
        <f>O108*0.9</f>
        <v>1.5300000000000001E-2</v>
      </c>
      <c r="Q108" s="15">
        <f>O108*1.1</f>
        <v>1.8700000000000001E-2</v>
      </c>
      <c r="R108" s="15">
        <v>1.7000000000000001E-2</v>
      </c>
      <c r="S108" s="15">
        <f>R108*0.9</f>
        <v>1.5300000000000001E-2</v>
      </c>
      <c r="T108" s="15">
        <f>R108*1.1</f>
        <v>1.8700000000000001E-2</v>
      </c>
      <c r="U108" s="15">
        <v>1.7000000000000001E-2</v>
      </c>
      <c r="V108" s="15">
        <f>U108*0.9</f>
        <v>1.5300000000000001E-2</v>
      </c>
      <c r="W108" s="15">
        <f>U108*1.1</f>
        <v>1.8700000000000001E-2</v>
      </c>
      <c r="X108" s="15">
        <v>1.7000000000000001E-2</v>
      </c>
      <c r="Y108" s="15">
        <f>X108*0.9</f>
        <v>1.5300000000000001E-2</v>
      </c>
      <c r="Z108" s="15">
        <f>X108*1.1</f>
        <v>1.8700000000000001E-2</v>
      </c>
      <c r="AA108" s="15">
        <v>1.7000000000000001E-2</v>
      </c>
      <c r="AB108" s="15">
        <f>AA108*0.9</f>
        <v>1.5300000000000001E-2</v>
      </c>
      <c r="AC108" s="15">
        <f>AA108*1.1</f>
        <v>1.8700000000000001E-2</v>
      </c>
    </row>
    <row r="109" spans="1:29" ht="15" x14ac:dyDescent="0.2">
      <c r="A109" s="3" t="s">
        <v>56</v>
      </c>
      <c r="B109" s="22" t="s">
        <v>41</v>
      </c>
      <c r="C109" s="3" t="s">
        <v>71</v>
      </c>
      <c r="D109" s="3" t="s">
        <v>122</v>
      </c>
      <c r="E109" s="22" t="s">
        <v>189</v>
      </c>
      <c r="F109" s="22" t="s">
        <v>183</v>
      </c>
      <c r="G109" s="3" t="s">
        <v>86</v>
      </c>
      <c r="H109" s="3" t="s">
        <v>82</v>
      </c>
      <c r="I109" s="31" t="s">
        <v>290</v>
      </c>
      <c r="J109" s="3" t="s">
        <v>289</v>
      </c>
      <c r="K109" s="3" t="s">
        <v>67</v>
      </c>
      <c r="L109" s="15">
        <v>4.7E-2</v>
      </c>
      <c r="M109" s="15">
        <f>L109*0.9</f>
        <v>4.2300000000000004E-2</v>
      </c>
      <c r="N109" s="15">
        <f>L109*1.1</f>
        <v>5.1700000000000003E-2</v>
      </c>
      <c r="O109" s="15">
        <v>4.7E-2</v>
      </c>
      <c r="P109" s="15">
        <f>O109*0.9</f>
        <v>4.2300000000000004E-2</v>
      </c>
      <c r="Q109" s="15">
        <f>O109*1.1</f>
        <v>5.1700000000000003E-2</v>
      </c>
      <c r="R109" s="15">
        <v>4.7E-2</v>
      </c>
      <c r="S109" s="15">
        <f>R109*0.9</f>
        <v>4.2300000000000004E-2</v>
      </c>
      <c r="T109" s="15">
        <f>R109*1.1</f>
        <v>5.1700000000000003E-2</v>
      </c>
      <c r="U109" s="15">
        <v>4.7E-2</v>
      </c>
      <c r="V109" s="15">
        <f>U109*0.9</f>
        <v>4.2300000000000004E-2</v>
      </c>
      <c r="W109" s="15">
        <f>U109*1.1</f>
        <v>5.1700000000000003E-2</v>
      </c>
      <c r="X109" s="15">
        <v>4.7E-2</v>
      </c>
      <c r="Y109" s="15">
        <f>X109*0.9</f>
        <v>4.2300000000000004E-2</v>
      </c>
      <c r="Z109" s="15">
        <f>X109*1.1</f>
        <v>5.1700000000000003E-2</v>
      </c>
      <c r="AA109" s="15">
        <v>4.7E-2</v>
      </c>
      <c r="AB109" s="15">
        <f>AA109*0.9</f>
        <v>4.2300000000000004E-2</v>
      </c>
      <c r="AC109" s="15">
        <f>AA109*1.1</f>
        <v>5.1700000000000003E-2</v>
      </c>
    </row>
    <row r="110" spans="1:29" ht="15" x14ac:dyDescent="0.2">
      <c r="A110" s="3" t="s">
        <v>56</v>
      </c>
      <c r="B110" s="22" t="s">
        <v>41</v>
      </c>
      <c r="C110" s="3" t="s">
        <v>120</v>
      </c>
      <c r="D110" s="3" t="s">
        <v>123</v>
      </c>
      <c r="E110" s="22" t="s">
        <v>189</v>
      </c>
      <c r="F110" s="22" t="s">
        <v>183</v>
      </c>
      <c r="G110" s="3" t="s">
        <v>86</v>
      </c>
      <c r="H110" s="3" t="s">
        <v>82</v>
      </c>
      <c r="I110" s="31" t="s">
        <v>290</v>
      </c>
      <c r="J110" s="3" t="s">
        <v>289</v>
      </c>
      <c r="K110" s="3" t="s">
        <v>67</v>
      </c>
      <c r="L110" s="15">
        <v>7.0000000000000007E-2</v>
      </c>
      <c r="M110" s="15">
        <f>L110*0.9</f>
        <v>6.3000000000000014E-2</v>
      </c>
      <c r="N110" s="15">
        <f>L110*1.1</f>
        <v>7.7000000000000013E-2</v>
      </c>
      <c r="O110" s="15">
        <v>7.0000000000000007E-2</v>
      </c>
      <c r="P110" s="15">
        <f>O110*0.9</f>
        <v>6.3000000000000014E-2</v>
      </c>
      <c r="Q110" s="15">
        <f>O110*1.1</f>
        <v>7.7000000000000013E-2</v>
      </c>
      <c r="R110" s="15">
        <v>7.0000000000000007E-2</v>
      </c>
      <c r="S110" s="15">
        <f>R110*0.9</f>
        <v>6.3000000000000014E-2</v>
      </c>
      <c r="T110" s="15">
        <f>R110*1.1</f>
        <v>7.7000000000000013E-2</v>
      </c>
      <c r="U110" s="15">
        <v>7.0000000000000007E-2</v>
      </c>
      <c r="V110" s="15">
        <f>U110*0.9</f>
        <v>6.3000000000000014E-2</v>
      </c>
      <c r="W110" s="15">
        <f>U110*1.1</f>
        <v>7.7000000000000013E-2</v>
      </c>
      <c r="X110" s="15">
        <v>7.0000000000000007E-2</v>
      </c>
      <c r="Y110" s="15">
        <f>X110*0.9</f>
        <v>6.3000000000000014E-2</v>
      </c>
      <c r="Z110" s="15">
        <f>X110*1.1</f>
        <v>7.7000000000000013E-2</v>
      </c>
      <c r="AA110" s="15">
        <v>7.0000000000000007E-2</v>
      </c>
      <c r="AB110" s="15">
        <f>AA110*0.9</f>
        <v>6.3000000000000014E-2</v>
      </c>
      <c r="AC110" s="15">
        <f>AA110*1.1</f>
        <v>7.7000000000000013E-2</v>
      </c>
    </row>
    <row r="111" spans="1:29" ht="15" x14ac:dyDescent="0.2">
      <c r="A111" s="3" t="s">
        <v>56</v>
      </c>
      <c r="B111" s="22" t="s">
        <v>41</v>
      </c>
      <c r="C111" s="3" t="s">
        <v>197</v>
      </c>
      <c r="D111" s="3" t="s">
        <v>198</v>
      </c>
      <c r="E111" s="22" t="s">
        <v>189</v>
      </c>
      <c r="F111" s="22" t="s">
        <v>183</v>
      </c>
      <c r="G111" s="3" t="s">
        <v>86</v>
      </c>
      <c r="H111" s="3" t="s">
        <v>82</v>
      </c>
      <c r="I111" s="31" t="s">
        <v>290</v>
      </c>
      <c r="J111" s="3" t="s">
        <v>289</v>
      </c>
      <c r="K111" s="3" t="s">
        <v>67</v>
      </c>
      <c r="L111" s="15">
        <v>7.0000000000000007E-2</v>
      </c>
      <c r="M111" s="15">
        <f>L111*0.9</f>
        <v>6.3000000000000014E-2</v>
      </c>
      <c r="N111" s="15">
        <f>L111*1.1</f>
        <v>7.7000000000000013E-2</v>
      </c>
      <c r="O111" s="15">
        <v>7.0000000000000007E-2</v>
      </c>
      <c r="P111" s="15">
        <f>O111*0.9</f>
        <v>6.3000000000000014E-2</v>
      </c>
      <c r="Q111" s="15">
        <f>O111*1.1</f>
        <v>7.7000000000000013E-2</v>
      </c>
      <c r="R111" s="15">
        <v>7.0000000000000007E-2</v>
      </c>
      <c r="S111" s="15">
        <f>R111*0.9</f>
        <v>6.3000000000000014E-2</v>
      </c>
      <c r="T111" s="15">
        <f>R111*1.1</f>
        <v>7.7000000000000013E-2</v>
      </c>
      <c r="U111" s="15">
        <v>7.0000000000000007E-2</v>
      </c>
      <c r="V111" s="15">
        <f>U111*0.9</f>
        <v>6.3000000000000014E-2</v>
      </c>
      <c r="W111" s="15">
        <f>U111*1.1</f>
        <v>7.7000000000000013E-2</v>
      </c>
      <c r="X111" s="15">
        <v>7.0000000000000007E-2</v>
      </c>
      <c r="Y111" s="15">
        <f>X111*0.9</f>
        <v>6.3000000000000014E-2</v>
      </c>
      <c r="Z111" s="15">
        <f>X111*1.1</f>
        <v>7.7000000000000013E-2</v>
      </c>
      <c r="AA111" s="15">
        <v>7.0000000000000007E-2</v>
      </c>
      <c r="AB111" s="15">
        <f>AA111*0.9</f>
        <v>6.3000000000000014E-2</v>
      </c>
      <c r="AC111" s="15">
        <f>AA111*1.1</f>
        <v>7.7000000000000013E-2</v>
      </c>
    </row>
    <row r="112" spans="1:29" ht="15" x14ac:dyDescent="0.2">
      <c r="A112" s="3" t="s">
        <v>56</v>
      </c>
      <c r="B112" s="22" t="s">
        <v>41</v>
      </c>
      <c r="C112" s="3" t="s">
        <v>72</v>
      </c>
      <c r="D112" s="3" t="s">
        <v>126</v>
      </c>
      <c r="E112" s="22" t="s">
        <v>189</v>
      </c>
      <c r="F112" s="22" t="s">
        <v>183</v>
      </c>
      <c r="G112" s="3" t="s">
        <v>86</v>
      </c>
      <c r="H112" s="3" t="s">
        <v>82</v>
      </c>
      <c r="I112" s="31" t="s">
        <v>290</v>
      </c>
      <c r="J112" s="3" t="s">
        <v>289</v>
      </c>
      <c r="K112" s="3" t="s">
        <v>67</v>
      </c>
      <c r="L112" s="15">
        <v>7.0000000000000007E-2</v>
      </c>
      <c r="M112" s="15">
        <f>L112*0.9</f>
        <v>6.3000000000000014E-2</v>
      </c>
      <c r="N112" s="15">
        <f>L112*1.1</f>
        <v>7.7000000000000013E-2</v>
      </c>
      <c r="O112" s="15">
        <v>7.0000000000000007E-2</v>
      </c>
      <c r="P112" s="15">
        <f>O112*0.9</f>
        <v>6.3000000000000014E-2</v>
      </c>
      <c r="Q112" s="15">
        <f>O112*1.1</f>
        <v>7.7000000000000013E-2</v>
      </c>
      <c r="R112" s="15">
        <v>7.0000000000000007E-2</v>
      </c>
      <c r="S112" s="15">
        <f>R112*0.9</f>
        <v>6.3000000000000014E-2</v>
      </c>
      <c r="T112" s="15">
        <f>R112*1.1</f>
        <v>7.7000000000000013E-2</v>
      </c>
      <c r="U112" s="15">
        <v>7.0000000000000007E-2</v>
      </c>
      <c r="V112" s="15">
        <f>U112*0.9</f>
        <v>6.3000000000000014E-2</v>
      </c>
      <c r="W112" s="15">
        <f>U112*1.1</f>
        <v>7.7000000000000013E-2</v>
      </c>
      <c r="X112" s="15">
        <v>7.0000000000000007E-2</v>
      </c>
      <c r="Y112" s="15">
        <f>X112*0.9</f>
        <v>6.3000000000000014E-2</v>
      </c>
      <c r="Z112" s="15">
        <f>X112*1.1</f>
        <v>7.7000000000000013E-2</v>
      </c>
      <c r="AA112" s="15">
        <v>7.0000000000000007E-2</v>
      </c>
      <c r="AB112" s="15">
        <f>AA112*0.9</f>
        <v>6.3000000000000014E-2</v>
      </c>
      <c r="AC112" s="15">
        <f>AA112*1.1</f>
        <v>7.7000000000000013E-2</v>
      </c>
    </row>
    <row r="113" spans="1:31" x14ac:dyDescent="0.2">
      <c r="A113" s="3" t="s">
        <v>34</v>
      </c>
      <c r="B113" s="3" t="s">
        <v>20</v>
      </c>
      <c r="C113" s="3" t="s">
        <v>69</v>
      </c>
      <c r="D113" s="3" t="s">
        <v>122</v>
      </c>
      <c r="E113" s="3" t="s">
        <v>2</v>
      </c>
      <c r="F113" s="3" t="s">
        <v>97</v>
      </c>
      <c r="G113" s="3" t="s">
        <v>84</v>
      </c>
      <c r="H113" s="3" t="s">
        <v>80</v>
      </c>
      <c r="I113" s="3" t="s">
        <v>227</v>
      </c>
      <c r="J113" s="3" t="s">
        <v>228</v>
      </c>
      <c r="K113" s="3" t="s">
        <v>67</v>
      </c>
      <c r="L113" s="25">
        <v>272000</v>
      </c>
      <c r="M113" s="24">
        <f>L113*0.75</f>
        <v>204000</v>
      </c>
      <c r="N113" s="24">
        <f>L113*1.25</f>
        <v>340000</v>
      </c>
      <c r="O113" s="25">
        <v>272000</v>
      </c>
      <c r="P113" s="24">
        <f>O113*0.75</f>
        <v>204000</v>
      </c>
      <c r="Q113" s="24">
        <f>O113*1.25</f>
        <v>340000</v>
      </c>
      <c r="R113" s="25">
        <v>272000</v>
      </c>
      <c r="S113" s="24">
        <f>R113*0.75</f>
        <v>204000</v>
      </c>
      <c r="T113" s="24">
        <f>R113*1.25</f>
        <v>340000</v>
      </c>
      <c r="U113" s="25">
        <v>272000</v>
      </c>
      <c r="V113" s="24">
        <f>U113*0.75</f>
        <v>204000</v>
      </c>
      <c r="W113" s="24">
        <f>U113*1.25</f>
        <v>340000</v>
      </c>
      <c r="X113" s="25">
        <v>272000</v>
      </c>
      <c r="Y113" s="24">
        <f>X113*0.75</f>
        <v>204000</v>
      </c>
      <c r="Z113" s="24">
        <f>X113*1.25</f>
        <v>340000</v>
      </c>
      <c r="AA113" s="25">
        <v>272000</v>
      </c>
      <c r="AB113" s="24">
        <f>AA113*0.75</f>
        <v>204000</v>
      </c>
      <c r="AC113" s="24">
        <f>AA113*1.25</f>
        <v>340000</v>
      </c>
    </row>
    <row r="114" spans="1:31" x14ac:dyDescent="0.2">
      <c r="A114" s="3" t="s">
        <v>34</v>
      </c>
      <c r="B114" s="3" t="s">
        <v>20</v>
      </c>
      <c r="C114" s="3" t="s">
        <v>70</v>
      </c>
      <c r="D114" s="3" t="s">
        <v>122</v>
      </c>
      <c r="E114" s="3" t="s">
        <v>2</v>
      </c>
      <c r="F114" s="3" t="s">
        <v>97</v>
      </c>
      <c r="G114" s="3" t="s">
        <v>84</v>
      </c>
      <c r="H114" s="3" t="s">
        <v>80</v>
      </c>
      <c r="I114" s="3" t="s">
        <v>227</v>
      </c>
      <c r="J114" s="3" t="s">
        <v>228</v>
      </c>
      <c r="K114" s="3" t="s">
        <v>67</v>
      </c>
      <c r="L114" s="25">
        <v>397000</v>
      </c>
      <c r="M114" s="24">
        <f>L114*0.75</f>
        <v>297750</v>
      </c>
      <c r="N114" s="24">
        <f>L114*1.25</f>
        <v>496250</v>
      </c>
      <c r="O114" s="25">
        <v>397000</v>
      </c>
      <c r="P114" s="24">
        <f>O114*0.75</f>
        <v>297750</v>
      </c>
      <c r="Q114" s="24">
        <f>O114*1.25</f>
        <v>496250</v>
      </c>
      <c r="R114" s="25">
        <v>397000</v>
      </c>
      <c r="S114" s="24">
        <f>R114*0.75</f>
        <v>297750</v>
      </c>
      <c r="T114" s="24">
        <f>R114*1.25</f>
        <v>496250</v>
      </c>
      <c r="U114" s="25">
        <v>397000</v>
      </c>
      <c r="V114" s="24">
        <f>U114*0.75</f>
        <v>297750</v>
      </c>
      <c r="W114" s="24">
        <f>U114*1.25</f>
        <v>496250</v>
      </c>
      <c r="X114" s="25">
        <v>397000</v>
      </c>
      <c r="Y114" s="24">
        <f>X114*0.75</f>
        <v>297750</v>
      </c>
      <c r="Z114" s="24">
        <f>X114*1.25</f>
        <v>496250</v>
      </c>
      <c r="AA114" s="25">
        <v>397000</v>
      </c>
      <c r="AB114" s="24">
        <f>AA114*0.75</f>
        <v>297750</v>
      </c>
      <c r="AC114" s="24">
        <f>AA114*1.25</f>
        <v>496250</v>
      </c>
    </row>
    <row r="115" spans="1:31" x14ac:dyDescent="0.2">
      <c r="A115" s="3" t="s">
        <v>34</v>
      </c>
      <c r="B115" s="3" t="s">
        <v>20</v>
      </c>
      <c r="C115" s="3" t="s">
        <v>71</v>
      </c>
      <c r="D115" s="3" t="s">
        <v>122</v>
      </c>
      <c r="E115" s="3" t="s">
        <v>2</v>
      </c>
      <c r="F115" s="3" t="s">
        <v>97</v>
      </c>
      <c r="G115" s="3" t="s">
        <v>84</v>
      </c>
      <c r="H115" s="3" t="s">
        <v>80</v>
      </c>
      <c r="I115" s="3" t="s">
        <v>227</v>
      </c>
      <c r="J115" s="3" t="s">
        <v>228</v>
      </c>
      <c r="K115" s="3" t="s">
        <v>67</v>
      </c>
      <c r="L115" s="25">
        <v>315000</v>
      </c>
      <c r="M115" s="24">
        <f>L115*0.75</f>
        <v>236250</v>
      </c>
      <c r="N115" s="24">
        <f>L115*1.25</f>
        <v>393750</v>
      </c>
      <c r="O115" s="25">
        <v>315000</v>
      </c>
      <c r="P115" s="24">
        <f>O115*0.75</f>
        <v>236250</v>
      </c>
      <c r="Q115" s="24">
        <f>O115*1.25</f>
        <v>393750</v>
      </c>
      <c r="R115" s="25">
        <v>315000</v>
      </c>
      <c r="S115" s="24">
        <f>R115*0.75</f>
        <v>236250</v>
      </c>
      <c r="T115" s="24">
        <f>R115*1.25</f>
        <v>393750</v>
      </c>
      <c r="U115" s="25">
        <v>315000</v>
      </c>
      <c r="V115" s="24">
        <f>U115*0.75</f>
        <v>236250</v>
      </c>
      <c r="W115" s="24">
        <f>U115*1.25</f>
        <v>393750</v>
      </c>
      <c r="X115" s="25">
        <v>315000</v>
      </c>
      <c r="Y115" s="24">
        <f>X115*0.75</f>
        <v>236250</v>
      </c>
      <c r="Z115" s="24">
        <f>X115*1.25</f>
        <v>393750</v>
      </c>
      <c r="AA115" s="25">
        <v>315000</v>
      </c>
      <c r="AB115" s="24">
        <f>AA115*0.75</f>
        <v>236250</v>
      </c>
      <c r="AC115" s="24">
        <f>AA115*1.25</f>
        <v>393750</v>
      </c>
    </row>
    <row r="116" spans="1:31" x14ac:dyDescent="0.2">
      <c r="A116" s="3" t="s">
        <v>34</v>
      </c>
      <c r="B116" s="3" t="s">
        <v>20</v>
      </c>
      <c r="C116" s="3" t="s">
        <v>120</v>
      </c>
      <c r="D116" s="3" t="s">
        <v>123</v>
      </c>
      <c r="E116" s="3" t="s">
        <v>2</v>
      </c>
      <c r="F116" s="3" t="s">
        <v>97</v>
      </c>
      <c r="G116" s="3" t="s">
        <v>84</v>
      </c>
      <c r="H116" s="3" t="s">
        <v>80</v>
      </c>
      <c r="I116" s="3" t="s">
        <v>227</v>
      </c>
      <c r="J116" s="3" t="s">
        <v>228</v>
      </c>
      <c r="K116" s="3" t="s">
        <v>67</v>
      </c>
      <c r="L116" s="25">
        <v>580000</v>
      </c>
      <c r="M116" s="24">
        <f>L116*0.75</f>
        <v>435000</v>
      </c>
      <c r="N116" s="24">
        <f>L116*1.25</f>
        <v>725000</v>
      </c>
      <c r="O116" s="25">
        <v>580000</v>
      </c>
      <c r="P116" s="24">
        <f>O116*0.75</f>
        <v>435000</v>
      </c>
      <c r="Q116" s="24">
        <f>O116*1.25</f>
        <v>725000</v>
      </c>
      <c r="R116" s="25">
        <v>580000</v>
      </c>
      <c r="S116" s="24">
        <f>R116*0.75</f>
        <v>435000</v>
      </c>
      <c r="T116" s="24">
        <f>R116*1.25</f>
        <v>725000</v>
      </c>
      <c r="U116" s="25">
        <v>580000</v>
      </c>
      <c r="V116" s="24">
        <f>U116*0.75</f>
        <v>435000</v>
      </c>
      <c r="W116" s="24">
        <f>U116*1.25</f>
        <v>725000</v>
      </c>
      <c r="X116" s="25">
        <v>580000</v>
      </c>
      <c r="Y116" s="24">
        <f>X116*0.75</f>
        <v>435000</v>
      </c>
      <c r="Z116" s="24">
        <f>X116*1.25</f>
        <v>725000</v>
      </c>
      <c r="AA116" s="25">
        <v>580000</v>
      </c>
      <c r="AB116" s="24">
        <f>AA116*0.75</f>
        <v>435000</v>
      </c>
      <c r="AC116" s="24">
        <f>AA116*1.25</f>
        <v>725000</v>
      </c>
    </row>
    <row r="117" spans="1:31" x14ac:dyDescent="0.2">
      <c r="A117" s="3" t="s">
        <v>34</v>
      </c>
      <c r="B117" s="3" t="s">
        <v>20</v>
      </c>
      <c r="C117" s="3" t="s">
        <v>197</v>
      </c>
      <c r="D117" s="3" t="s">
        <v>198</v>
      </c>
      <c r="E117" s="3" t="s">
        <v>2</v>
      </c>
      <c r="F117" s="3" t="s">
        <v>97</v>
      </c>
      <c r="G117" s="3" t="s">
        <v>84</v>
      </c>
      <c r="H117" s="3" t="s">
        <v>80</v>
      </c>
      <c r="I117" s="3" t="s">
        <v>227</v>
      </c>
      <c r="J117" s="3" t="s">
        <v>228</v>
      </c>
      <c r="K117" s="3" t="s">
        <v>67</v>
      </c>
      <c r="L117" s="25">
        <v>710000</v>
      </c>
      <c r="M117" s="24">
        <f>L117*0.75</f>
        <v>532500</v>
      </c>
      <c r="N117" s="24">
        <f>L117*1.25</f>
        <v>887500</v>
      </c>
      <c r="O117" s="25">
        <v>710000</v>
      </c>
      <c r="P117" s="24">
        <f>O117*0.75</f>
        <v>532500</v>
      </c>
      <c r="Q117" s="24">
        <f>O117*1.25</f>
        <v>887500</v>
      </c>
      <c r="R117" s="25">
        <v>710000</v>
      </c>
      <c r="S117" s="24">
        <f>R117*0.75</f>
        <v>532500</v>
      </c>
      <c r="T117" s="24">
        <f>R117*1.25</f>
        <v>887500</v>
      </c>
      <c r="U117" s="25">
        <v>710000</v>
      </c>
      <c r="V117" s="24">
        <f>U117*0.75</f>
        <v>532500</v>
      </c>
      <c r="W117" s="24">
        <f>U117*1.25</f>
        <v>887500</v>
      </c>
      <c r="X117" s="25">
        <v>710000</v>
      </c>
      <c r="Y117" s="24">
        <f>X117*0.75</f>
        <v>532500</v>
      </c>
      <c r="Z117" s="24">
        <f>X117*1.25</f>
        <v>887500</v>
      </c>
      <c r="AA117" s="25">
        <v>710000</v>
      </c>
      <c r="AB117" s="24">
        <f>AA117*0.75</f>
        <v>532500</v>
      </c>
      <c r="AC117" s="24">
        <f>AA117*1.25</f>
        <v>887500</v>
      </c>
    </row>
    <row r="118" spans="1:31" x14ac:dyDescent="0.2">
      <c r="A118" s="3" t="s">
        <v>34</v>
      </c>
      <c r="B118" s="3" t="s">
        <v>20</v>
      </c>
      <c r="C118" s="3" t="s">
        <v>72</v>
      </c>
      <c r="D118" s="3" t="s">
        <v>126</v>
      </c>
      <c r="E118" s="3" t="s">
        <v>2</v>
      </c>
      <c r="F118" s="3" t="s">
        <v>97</v>
      </c>
      <c r="G118" s="3" t="s">
        <v>84</v>
      </c>
      <c r="H118" s="3" t="s">
        <v>80</v>
      </c>
      <c r="I118" s="3" t="s">
        <v>227</v>
      </c>
      <c r="J118" s="3" t="s">
        <v>228</v>
      </c>
      <c r="K118" s="3" t="s">
        <v>67</v>
      </c>
      <c r="L118" s="25">
        <v>710000</v>
      </c>
      <c r="M118" s="24">
        <f>L118*0.75</f>
        <v>532500</v>
      </c>
      <c r="N118" s="24">
        <f>L118*1.25</f>
        <v>887500</v>
      </c>
      <c r="O118" s="25">
        <v>710000</v>
      </c>
      <c r="P118" s="24">
        <f>O118*0.75</f>
        <v>532500</v>
      </c>
      <c r="Q118" s="24">
        <f>O118*1.25</f>
        <v>887500</v>
      </c>
      <c r="R118" s="25">
        <v>710000</v>
      </c>
      <c r="S118" s="24">
        <f>R118*0.75</f>
        <v>532500</v>
      </c>
      <c r="T118" s="24">
        <f>R118*1.25</f>
        <v>887500</v>
      </c>
      <c r="U118" s="25">
        <v>710000</v>
      </c>
      <c r="V118" s="24">
        <f>U118*0.75</f>
        <v>532500</v>
      </c>
      <c r="W118" s="24">
        <f>U118*1.25</f>
        <v>887500</v>
      </c>
      <c r="X118" s="25">
        <v>710000</v>
      </c>
      <c r="Y118" s="24">
        <f>X118*0.75</f>
        <v>532500</v>
      </c>
      <c r="Z118" s="24">
        <f>X118*1.25</f>
        <v>887500</v>
      </c>
      <c r="AA118" s="25">
        <v>710000</v>
      </c>
      <c r="AB118" s="24">
        <f>AA118*0.75</f>
        <v>532500</v>
      </c>
      <c r="AC118" s="24">
        <f>AA118*1.25</f>
        <v>887500</v>
      </c>
    </row>
    <row r="119" spans="1:31" x14ac:dyDescent="0.2">
      <c r="A119" s="3" t="s">
        <v>34</v>
      </c>
      <c r="B119" s="3" t="s">
        <v>20</v>
      </c>
      <c r="C119" s="3" t="s">
        <v>124</v>
      </c>
      <c r="D119" s="3" t="s">
        <v>125</v>
      </c>
      <c r="E119" s="3" t="s">
        <v>2</v>
      </c>
      <c r="F119" s="3" t="s">
        <v>97</v>
      </c>
      <c r="G119" s="3" t="s">
        <v>84</v>
      </c>
      <c r="H119" s="3" t="s">
        <v>80</v>
      </c>
      <c r="I119" s="3" t="s">
        <v>227</v>
      </c>
      <c r="J119" s="3" t="s">
        <v>228</v>
      </c>
      <c r="K119" s="3" t="s">
        <v>67</v>
      </c>
      <c r="L119" s="25">
        <v>710000</v>
      </c>
      <c r="M119" s="24">
        <f>L119*0.75</f>
        <v>532500</v>
      </c>
      <c r="N119" s="24">
        <f>L119*1.25</f>
        <v>887500</v>
      </c>
      <c r="O119" s="25">
        <v>710000</v>
      </c>
      <c r="P119" s="24">
        <f>O119*0.75</f>
        <v>532500</v>
      </c>
      <c r="Q119" s="24">
        <f>O119*1.25</f>
        <v>887500</v>
      </c>
      <c r="R119" s="25">
        <v>710000</v>
      </c>
      <c r="S119" s="24">
        <f>R119*0.75</f>
        <v>532500</v>
      </c>
      <c r="T119" s="24">
        <f>R119*1.25</f>
        <v>887500</v>
      </c>
      <c r="U119" s="25">
        <v>710000</v>
      </c>
      <c r="V119" s="24">
        <f>U119*0.75</f>
        <v>532500</v>
      </c>
      <c r="W119" s="24">
        <f>U119*1.25</f>
        <v>887500</v>
      </c>
      <c r="X119" s="25">
        <v>710000</v>
      </c>
      <c r="Y119" s="24">
        <f>X119*0.75</f>
        <v>532500</v>
      </c>
      <c r="Z119" s="24">
        <f>X119*1.25</f>
        <v>887500</v>
      </c>
      <c r="AA119" s="25">
        <v>710000</v>
      </c>
      <c r="AB119" s="24">
        <f>AA119*0.75</f>
        <v>532500</v>
      </c>
      <c r="AC119" s="24">
        <f>AA119*1.25</f>
        <v>887500</v>
      </c>
    </row>
    <row r="120" spans="1:31" x14ac:dyDescent="0.2">
      <c r="A120" s="3" t="s">
        <v>36</v>
      </c>
      <c r="B120" s="22" t="s">
        <v>20</v>
      </c>
      <c r="C120" s="3" t="s">
        <v>20</v>
      </c>
      <c r="D120" s="3" t="s">
        <v>20</v>
      </c>
      <c r="E120" s="23" t="s">
        <v>155</v>
      </c>
      <c r="F120" s="23" t="s">
        <v>99</v>
      </c>
      <c r="G120" s="3" t="s">
        <v>86</v>
      </c>
      <c r="H120" s="16" t="s">
        <v>80</v>
      </c>
      <c r="I120" s="3"/>
      <c r="J120" s="3" t="s">
        <v>156</v>
      </c>
      <c r="K120" s="3" t="s">
        <v>67</v>
      </c>
      <c r="L120" s="9">
        <v>1</v>
      </c>
      <c r="M120" s="9">
        <v>0.7</v>
      </c>
      <c r="N120" s="9">
        <v>1.43</v>
      </c>
      <c r="O120" s="9">
        <v>1</v>
      </c>
      <c r="P120" s="9">
        <v>0.7</v>
      </c>
      <c r="Q120" s="9">
        <v>1.43</v>
      </c>
      <c r="R120" s="9">
        <v>1</v>
      </c>
      <c r="S120" s="9">
        <v>0.7</v>
      </c>
      <c r="T120" s="9">
        <v>1.43</v>
      </c>
      <c r="U120" s="9">
        <v>1</v>
      </c>
      <c r="V120" s="9">
        <v>0.7</v>
      </c>
      <c r="W120" s="9">
        <v>1.43</v>
      </c>
      <c r="X120" s="9">
        <v>1</v>
      </c>
      <c r="Y120" s="9">
        <v>0.7</v>
      </c>
      <c r="Z120" s="9">
        <v>1.43</v>
      </c>
      <c r="AA120" s="9">
        <v>1</v>
      </c>
      <c r="AB120" s="9">
        <v>0.7</v>
      </c>
      <c r="AC120" s="9">
        <v>1.43</v>
      </c>
    </row>
    <row r="121" spans="1:31" x14ac:dyDescent="0.2">
      <c r="A121" s="3" t="s">
        <v>36</v>
      </c>
      <c r="B121" s="22" t="s">
        <v>33</v>
      </c>
      <c r="C121" s="3" t="s">
        <v>20</v>
      </c>
      <c r="D121" s="3" t="s">
        <v>20</v>
      </c>
      <c r="E121" s="23" t="s">
        <v>50</v>
      </c>
      <c r="F121" s="23" t="s">
        <v>111</v>
      </c>
      <c r="G121" s="3" t="s">
        <v>84</v>
      </c>
      <c r="H121" s="16" t="s">
        <v>80</v>
      </c>
      <c r="I121" s="3"/>
      <c r="J121" s="3"/>
      <c r="K121" s="3" t="s">
        <v>67</v>
      </c>
      <c r="L121" s="9">
        <f>2.65</f>
        <v>2.65</v>
      </c>
      <c r="M121" s="9">
        <v>2.5</v>
      </c>
      <c r="N121" s="9">
        <v>2.75</v>
      </c>
      <c r="O121" s="9">
        <f>2.65</f>
        <v>2.65</v>
      </c>
      <c r="P121" s="9">
        <v>2.5</v>
      </c>
      <c r="Q121" s="9">
        <v>2.75</v>
      </c>
      <c r="R121" s="9">
        <f>2.65</f>
        <v>2.65</v>
      </c>
      <c r="S121" s="9">
        <v>2.5</v>
      </c>
      <c r="T121" s="9">
        <v>2.75</v>
      </c>
      <c r="U121" s="9">
        <f>2.65</f>
        <v>2.65</v>
      </c>
      <c r="V121" s="9">
        <v>2.5</v>
      </c>
      <c r="W121" s="9">
        <v>2.75</v>
      </c>
      <c r="X121" s="9">
        <f>2.65</f>
        <v>2.65</v>
      </c>
      <c r="Y121" s="9">
        <v>2.5</v>
      </c>
      <c r="Z121" s="9">
        <v>2.75</v>
      </c>
      <c r="AA121" s="9">
        <f>2.65</f>
        <v>2.65</v>
      </c>
      <c r="AB121" s="9">
        <v>2.5</v>
      </c>
      <c r="AC121" s="9">
        <v>2.75</v>
      </c>
    </row>
    <row r="122" spans="1:31" x14ac:dyDescent="0.2">
      <c r="A122" s="3" t="s">
        <v>36</v>
      </c>
      <c r="B122" s="22" t="s">
        <v>32</v>
      </c>
      <c r="C122" s="3" t="s">
        <v>20</v>
      </c>
      <c r="D122" s="3" t="s">
        <v>20</v>
      </c>
      <c r="E122" s="23" t="s">
        <v>50</v>
      </c>
      <c r="F122" s="23" t="s">
        <v>111</v>
      </c>
      <c r="G122" s="3" t="s">
        <v>84</v>
      </c>
      <c r="H122" s="16" t="s">
        <v>80</v>
      </c>
      <c r="I122" s="3"/>
      <c r="J122" s="3"/>
      <c r="K122" s="3" t="s">
        <v>67</v>
      </c>
      <c r="L122" s="9">
        <v>3.1375899999999999</v>
      </c>
      <c r="M122" s="9">
        <v>3.1</v>
      </c>
      <c r="N122" s="9">
        <v>3.2</v>
      </c>
      <c r="O122" s="9">
        <v>3.1375899999999999</v>
      </c>
      <c r="P122" s="9">
        <v>3.1</v>
      </c>
      <c r="Q122" s="9">
        <v>3.2</v>
      </c>
      <c r="R122" s="9">
        <v>3.1375899999999999</v>
      </c>
      <c r="S122" s="9">
        <v>3.1</v>
      </c>
      <c r="T122" s="9">
        <v>3.2</v>
      </c>
      <c r="U122" s="9">
        <v>3.1375899999999999</v>
      </c>
      <c r="V122" s="9">
        <v>3.1</v>
      </c>
      <c r="W122" s="9">
        <v>3.2</v>
      </c>
      <c r="X122" s="9">
        <v>3.1375899999999999</v>
      </c>
      <c r="Y122" s="9">
        <v>3.1</v>
      </c>
      <c r="Z122" s="9">
        <v>3.2</v>
      </c>
      <c r="AA122" s="9">
        <v>3.1375899999999999</v>
      </c>
      <c r="AB122" s="9">
        <v>3.1</v>
      </c>
      <c r="AC122" s="9">
        <v>3.2</v>
      </c>
    </row>
    <row r="123" spans="1:31" x14ac:dyDescent="0.2">
      <c r="A123" s="3" t="s">
        <v>36</v>
      </c>
      <c r="B123" s="22" t="s">
        <v>153</v>
      </c>
      <c r="C123" s="3" t="s">
        <v>20</v>
      </c>
      <c r="D123" s="3" t="s">
        <v>20</v>
      </c>
      <c r="E123" s="23" t="s">
        <v>50</v>
      </c>
      <c r="F123" s="23" t="s">
        <v>111</v>
      </c>
      <c r="G123" s="3" t="s">
        <v>84</v>
      </c>
      <c r="H123" s="16" t="s">
        <v>80</v>
      </c>
      <c r="I123" s="3"/>
      <c r="J123" s="3"/>
      <c r="K123" s="3" t="s">
        <v>67</v>
      </c>
      <c r="L123" s="9">
        <v>3.1833399999999998</v>
      </c>
      <c r="M123" s="9">
        <v>3.1</v>
      </c>
      <c r="N123" s="9">
        <v>3.2</v>
      </c>
      <c r="O123" s="9">
        <v>3.1833399999999998</v>
      </c>
      <c r="P123" s="9">
        <v>3.1</v>
      </c>
      <c r="Q123" s="9">
        <v>3.2</v>
      </c>
      <c r="R123" s="9">
        <v>3.1833399999999998</v>
      </c>
      <c r="S123" s="9">
        <v>3.1</v>
      </c>
      <c r="T123" s="9">
        <v>3.2</v>
      </c>
      <c r="U123" s="9">
        <v>3.1833399999999998</v>
      </c>
      <c r="V123" s="9">
        <v>3.1</v>
      </c>
      <c r="W123" s="9">
        <v>3.2</v>
      </c>
      <c r="X123" s="9">
        <v>3.1833399999999998</v>
      </c>
      <c r="Y123" s="9">
        <v>3.1</v>
      </c>
      <c r="Z123" s="9">
        <v>3.2</v>
      </c>
      <c r="AA123" s="9">
        <v>3.1833399999999998</v>
      </c>
      <c r="AB123" s="9">
        <v>3.1</v>
      </c>
      <c r="AC123" s="9">
        <v>3.2</v>
      </c>
    </row>
    <row r="124" spans="1:31" x14ac:dyDescent="0.2">
      <c r="A124" s="3" t="s">
        <v>29</v>
      </c>
      <c r="B124" s="3" t="s">
        <v>144</v>
      </c>
      <c r="C124" s="3" t="s">
        <v>20</v>
      </c>
      <c r="D124" s="3" t="s">
        <v>20</v>
      </c>
      <c r="E124" s="22" t="s">
        <v>145</v>
      </c>
      <c r="F124" s="22" t="s">
        <v>146</v>
      </c>
      <c r="G124" s="3" t="s">
        <v>84</v>
      </c>
      <c r="H124" s="3" t="s">
        <v>80</v>
      </c>
      <c r="I124" s="3"/>
      <c r="J124" s="3"/>
      <c r="K124" s="3" t="s">
        <v>117</v>
      </c>
      <c r="L124" s="5">
        <v>42.8</v>
      </c>
      <c r="M124" s="5"/>
      <c r="N124" s="5"/>
      <c r="O124" s="5">
        <v>42.8</v>
      </c>
      <c r="P124" s="5"/>
      <c r="Q124" s="5"/>
      <c r="R124" s="5">
        <v>42.8</v>
      </c>
      <c r="S124" s="5"/>
      <c r="T124" s="5"/>
      <c r="U124" s="5">
        <v>42.8</v>
      </c>
      <c r="V124" s="5"/>
      <c r="W124" s="5"/>
      <c r="X124" s="5">
        <v>42.8</v>
      </c>
      <c r="Y124" s="5"/>
      <c r="Z124" s="5"/>
      <c r="AA124" s="5">
        <v>42.8</v>
      </c>
      <c r="AB124" s="5"/>
      <c r="AC124" s="5"/>
      <c r="AE124" s="1" t="str">
        <f t="shared" ref="AE124:AE126" si="23">IF(L124&lt;M124,"ISSUE","")</f>
        <v/>
      </c>
    </row>
    <row r="125" spans="1:31" x14ac:dyDescent="0.2">
      <c r="A125" s="3" t="s">
        <v>29</v>
      </c>
      <c r="B125" s="3" t="s">
        <v>33</v>
      </c>
      <c r="C125" s="3" t="s">
        <v>20</v>
      </c>
      <c r="D125" s="3" t="s">
        <v>20</v>
      </c>
      <c r="E125" s="22" t="s">
        <v>145</v>
      </c>
      <c r="F125" s="22" t="s">
        <v>146</v>
      </c>
      <c r="G125" s="3" t="s">
        <v>84</v>
      </c>
      <c r="H125" s="3" t="s">
        <v>80</v>
      </c>
      <c r="I125" s="3"/>
      <c r="J125" s="3"/>
      <c r="K125" s="3" t="s">
        <v>117</v>
      </c>
      <c r="L125" s="5">
        <v>55.5</v>
      </c>
      <c r="M125" s="5"/>
      <c r="N125" s="5"/>
      <c r="O125" s="5">
        <v>55.5</v>
      </c>
      <c r="P125" s="5"/>
      <c r="Q125" s="5"/>
      <c r="R125" s="5">
        <v>55.5</v>
      </c>
      <c r="S125" s="5"/>
      <c r="T125" s="5"/>
      <c r="U125" s="5">
        <v>55.5</v>
      </c>
      <c r="V125" s="5"/>
      <c r="W125" s="5"/>
      <c r="X125" s="5">
        <v>55.5</v>
      </c>
      <c r="Y125" s="5"/>
      <c r="Z125" s="5"/>
      <c r="AA125" s="5">
        <v>55.5</v>
      </c>
      <c r="AB125" s="5"/>
      <c r="AC125" s="5"/>
      <c r="AE125" s="1" t="str">
        <f t="shared" si="23"/>
        <v/>
      </c>
    </row>
    <row r="126" spans="1:31" x14ac:dyDescent="0.2">
      <c r="A126" s="3" t="s">
        <v>29</v>
      </c>
      <c r="B126" s="3" t="s">
        <v>40</v>
      </c>
      <c r="C126" s="3" t="s">
        <v>20</v>
      </c>
      <c r="D126" s="3" t="s">
        <v>20</v>
      </c>
      <c r="E126" s="22" t="s">
        <v>145</v>
      </c>
      <c r="F126" s="22" t="s">
        <v>146</v>
      </c>
      <c r="G126" s="3" t="s">
        <v>84</v>
      </c>
      <c r="H126" s="3" t="s">
        <v>80</v>
      </c>
      <c r="I126" s="3"/>
      <c r="J126" s="3"/>
      <c r="K126" s="3" t="s">
        <v>117</v>
      </c>
      <c r="L126" s="5">
        <v>120</v>
      </c>
      <c r="M126" s="5"/>
      <c r="N126" s="5"/>
      <c r="O126" s="5">
        <v>120</v>
      </c>
      <c r="P126" s="5"/>
      <c r="Q126" s="5"/>
      <c r="R126" s="5">
        <v>120</v>
      </c>
      <c r="S126" s="5"/>
      <c r="T126" s="5"/>
      <c r="U126" s="5">
        <v>120</v>
      </c>
      <c r="V126" s="5"/>
      <c r="W126" s="5"/>
      <c r="X126" s="5">
        <v>120</v>
      </c>
      <c r="Y126" s="5"/>
      <c r="Z126" s="5"/>
      <c r="AA126" s="5">
        <v>120</v>
      </c>
      <c r="AB126" s="5"/>
      <c r="AC126" s="5"/>
      <c r="AE126" s="1" t="str">
        <f t="shared" si="23"/>
        <v/>
      </c>
    </row>
    <row r="127" spans="1:3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22" t="s">
        <v>47</v>
      </c>
      <c r="F127" s="22" t="s">
        <v>110</v>
      </c>
      <c r="G127" s="3" t="s">
        <v>87</v>
      </c>
      <c r="H127" s="3" t="s">
        <v>81</v>
      </c>
      <c r="I127" s="3" t="s">
        <v>78</v>
      </c>
      <c r="J127" s="3" t="s">
        <v>79</v>
      </c>
      <c r="K127" s="3" t="s">
        <v>67</v>
      </c>
      <c r="L127" s="5">
        <v>0.6</v>
      </c>
      <c r="M127" s="5">
        <v>0.55000000000000004</v>
      </c>
      <c r="N127" s="5">
        <v>0.65</v>
      </c>
      <c r="O127" s="5">
        <v>0.6</v>
      </c>
      <c r="P127" s="5">
        <v>0.55000000000000004</v>
      </c>
      <c r="Q127" s="5">
        <v>0.65</v>
      </c>
      <c r="R127" s="5">
        <v>0.6</v>
      </c>
      <c r="S127" s="5">
        <v>0.55000000000000004</v>
      </c>
      <c r="T127" s="5">
        <v>0.65</v>
      </c>
      <c r="U127" s="5">
        <v>0.6</v>
      </c>
      <c r="V127" s="5">
        <v>0.55000000000000004</v>
      </c>
      <c r="W127" s="5">
        <v>0.65</v>
      </c>
      <c r="X127" s="5">
        <v>0.5</v>
      </c>
      <c r="Y127" s="5">
        <v>0.45</v>
      </c>
      <c r="Z127" s="5">
        <v>0.55000000000000004</v>
      </c>
      <c r="AA127" s="5">
        <v>0.5</v>
      </c>
      <c r="AB127" s="5">
        <v>0.45</v>
      </c>
      <c r="AC127" s="5">
        <v>0.55000000000000004</v>
      </c>
    </row>
    <row r="128" spans="1:31" x14ac:dyDescent="0.2">
      <c r="A128" s="3" t="s">
        <v>29</v>
      </c>
      <c r="B128" s="3" t="s">
        <v>167</v>
      </c>
      <c r="C128" s="3" t="s">
        <v>20</v>
      </c>
      <c r="D128" s="3" t="s">
        <v>20</v>
      </c>
      <c r="E128" s="22" t="s">
        <v>47</v>
      </c>
      <c r="F128" s="22" t="s">
        <v>110</v>
      </c>
      <c r="G128" s="3"/>
      <c r="H128" s="3"/>
      <c r="I128" s="3" t="s">
        <v>78</v>
      </c>
      <c r="J128" s="3" t="s">
        <v>79</v>
      </c>
      <c r="K128" s="3" t="s">
        <v>67</v>
      </c>
      <c r="L128" s="5">
        <v>7.4999999999999997E-2</v>
      </c>
      <c r="M128" s="5">
        <v>7.0000000000000007E-2</v>
      </c>
      <c r="N128" s="5">
        <v>0.08</v>
      </c>
      <c r="O128" s="5">
        <v>7.4999999999999997E-2</v>
      </c>
      <c r="P128" s="5">
        <v>7.0000000000000007E-2</v>
      </c>
      <c r="Q128" s="5">
        <v>0.08</v>
      </c>
      <c r="R128" s="5">
        <v>7.4999999999999997E-2</v>
      </c>
      <c r="S128" s="5">
        <v>7.0000000000000007E-2</v>
      </c>
      <c r="T128" s="5">
        <v>0.08</v>
      </c>
      <c r="U128" s="5">
        <v>7.4999999999999997E-2</v>
      </c>
      <c r="V128" s="5">
        <v>7.0000000000000007E-2</v>
      </c>
      <c r="W128" s="5">
        <v>0.08</v>
      </c>
      <c r="X128" s="5">
        <v>7.4999999999999997E-2</v>
      </c>
      <c r="Y128" s="5">
        <v>7.0000000000000007E-2</v>
      </c>
      <c r="Z128" s="5">
        <v>0.08</v>
      </c>
      <c r="AA128" s="5">
        <v>7.4999999999999997E-2</v>
      </c>
      <c r="AB128" s="5">
        <v>7.0000000000000007E-2</v>
      </c>
      <c r="AC128" s="5">
        <v>0.08</v>
      </c>
    </row>
    <row r="129" spans="1:29" ht="15" x14ac:dyDescent="0.2">
      <c r="A129" s="3" t="s">
        <v>29</v>
      </c>
      <c r="B129" s="3" t="s">
        <v>40</v>
      </c>
      <c r="C129" s="3" t="s">
        <v>20</v>
      </c>
      <c r="D129" s="3" t="s">
        <v>20</v>
      </c>
      <c r="E129" s="3" t="s">
        <v>196</v>
      </c>
      <c r="F129" s="3" t="s">
        <v>195</v>
      </c>
      <c r="G129" s="3" t="s">
        <v>84</v>
      </c>
      <c r="H129" s="3" t="s">
        <v>81</v>
      </c>
      <c r="I129" s="7" t="s">
        <v>214</v>
      </c>
      <c r="J129" s="3" t="s">
        <v>215</v>
      </c>
      <c r="K129" s="3" t="s">
        <v>67</v>
      </c>
      <c r="L129" s="5">
        <v>8000</v>
      </c>
      <c r="M129" s="5">
        <v>5000</v>
      </c>
      <c r="N129" s="5">
        <v>10000</v>
      </c>
      <c r="O129" s="5">
        <v>12000</v>
      </c>
      <c r="P129" s="5">
        <v>10000</v>
      </c>
      <c r="Q129" s="5">
        <v>15000</v>
      </c>
      <c r="R129" s="1">
        <v>17000</v>
      </c>
      <c r="S129" s="5">
        <v>15000</v>
      </c>
      <c r="T129" s="5">
        <v>20000</v>
      </c>
      <c r="U129" s="5">
        <v>20000</v>
      </c>
      <c r="V129" s="5">
        <v>17000</v>
      </c>
      <c r="W129" s="5">
        <v>23000</v>
      </c>
      <c r="X129" s="5">
        <v>22500</v>
      </c>
      <c r="Y129" s="5">
        <v>20000</v>
      </c>
      <c r="Z129" s="5">
        <v>25000</v>
      </c>
      <c r="AA129" s="3">
        <v>25000</v>
      </c>
      <c r="AB129" s="3">
        <v>22500</v>
      </c>
      <c r="AC129" s="3">
        <v>27500</v>
      </c>
    </row>
    <row r="130" spans="1:29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48</v>
      </c>
      <c r="F130" s="22" t="s">
        <v>110</v>
      </c>
      <c r="G130" s="3"/>
      <c r="H130" s="3"/>
      <c r="I130" s="3" t="s">
        <v>78</v>
      </c>
      <c r="J130" s="3" t="s">
        <v>79</v>
      </c>
      <c r="K130" s="3" t="s">
        <v>67</v>
      </c>
      <c r="L130" s="5">
        <v>0.2</v>
      </c>
      <c r="M130" s="5">
        <v>0.18</v>
      </c>
      <c r="N130" s="5">
        <v>0.22</v>
      </c>
      <c r="O130" s="5">
        <v>0.2</v>
      </c>
      <c r="P130" s="5">
        <v>0.18</v>
      </c>
      <c r="Q130" s="5">
        <v>0.22</v>
      </c>
      <c r="R130" s="5">
        <v>0.2</v>
      </c>
      <c r="S130" s="5">
        <v>0.18</v>
      </c>
      <c r="T130" s="5">
        <v>0.22</v>
      </c>
      <c r="U130" s="5">
        <v>0.2</v>
      </c>
      <c r="V130" s="5">
        <v>0.18</v>
      </c>
      <c r="W130" s="5">
        <v>0.22</v>
      </c>
      <c r="X130" s="5">
        <v>0.2</v>
      </c>
      <c r="Y130" s="5">
        <v>0.18</v>
      </c>
      <c r="Z130" s="5">
        <v>0.22</v>
      </c>
      <c r="AA130" s="5">
        <v>0.2</v>
      </c>
      <c r="AB130" s="5">
        <v>0.18</v>
      </c>
      <c r="AC130" s="5">
        <v>0.22</v>
      </c>
    </row>
    <row r="131" spans="1:29" x14ac:dyDescent="0.2">
      <c r="A131" s="3" t="s">
        <v>29</v>
      </c>
      <c r="B131" s="3" t="s">
        <v>33</v>
      </c>
      <c r="C131" s="3" t="s">
        <v>20</v>
      </c>
      <c r="D131" s="3" t="s">
        <v>20</v>
      </c>
      <c r="E131" s="22" t="s">
        <v>49</v>
      </c>
      <c r="F131" s="22" t="s">
        <v>98</v>
      </c>
      <c r="G131" s="3" t="s">
        <v>86</v>
      </c>
      <c r="H131" s="3" t="s">
        <v>82</v>
      </c>
      <c r="I131" s="3" t="s">
        <v>78</v>
      </c>
      <c r="J131" s="3" t="s">
        <v>79</v>
      </c>
      <c r="K131" s="3" t="s">
        <v>67</v>
      </c>
      <c r="L131" s="5">
        <v>25</v>
      </c>
      <c r="M131" s="5">
        <v>20</v>
      </c>
      <c r="N131" s="5">
        <v>30</v>
      </c>
      <c r="O131" s="5">
        <v>25</v>
      </c>
      <c r="P131" s="5">
        <v>20</v>
      </c>
      <c r="Q131" s="5">
        <v>30</v>
      </c>
      <c r="R131" s="5">
        <v>25</v>
      </c>
      <c r="S131" s="5">
        <v>20</v>
      </c>
      <c r="T131" s="5">
        <v>30</v>
      </c>
      <c r="U131" s="5">
        <v>25</v>
      </c>
      <c r="V131" s="5">
        <v>20</v>
      </c>
      <c r="W131" s="5">
        <v>30</v>
      </c>
      <c r="X131" s="5">
        <v>25</v>
      </c>
      <c r="Y131" s="5">
        <v>20</v>
      </c>
      <c r="Z131" s="5">
        <v>30</v>
      </c>
      <c r="AA131" s="5">
        <v>25</v>
      </c>
      <c r="AB131" s="5">
        <v>20</v>
      </c>
      <c r="AC131" s="5">
        <v>30</v>
      </c>
    </row>
    <row r="132" spans="1:29" ht="15" x14ac:dyDescent="0.2">
      <c r="A132" s="3" t="s">
        <v>29</v>
      </c>
      <c r="B132" s="3" t="s">
        <v>33</v>
      </c>
      <c r="C132" s="3" t="s">
        <v>20</v>
      </c>
      <c r="D132" s="3" t="s">
        <v>20</v>
      </c>
      <c r="E132" s="22" t="s">
        <v>176</v>
      </c>
      <c r="F132" s="22" t="s">
        <v>99</v>
      </c>
      <c r="G132" s="3" t="s">
        <v>87</v>
      </c>
      <c r="H132" s="3" t="s">
        <v>82</v>
      </c>
      <c r="I132" s="7" t="s">
        <v>177</v>
      </c>
      <c r="J132" s="3" t="s">
        <v>178</v>
      </c>
      <c r="K132" s="3" t="s">
        <v>67</v>
      </c>
      <c r="L132" s="5">
        <v>4.0000000000000001E-3</v>
      </c>
      <c r="M132" s="5">
        <v>1E-3</v>
      </c>
      <c r="N132" s="5">
        <v>9.2999999999999999E-2</v>
      </c>
      <c r="O132" s="5">
        <v>4.0000000000000001E-3</v>
      </c>
      <c r="P132" s="5">
        <v>1E-3</v>
      </c>
      <c r="Q132" s="5">
        <v>9.2999999999999999E-2</v>
      </c>
      <c r="R132" s="5">
        <v>4.0000000000000001E-3</v>
      </c>
      <c r="S132" s="5">
        <v>1E-3</v>
      </c>
      <c r="T132" s="5">
        <v>9.2999999999999999E-2</v>
      </c>
      <c r="U132" s="5">
        <v>4.0000000000000001E-3</v>
      </c>
      <c r="V132" s="5">
        <v>1E-3</v>
      </c>
      <c r="W132" s="5">
        <v>9.2999999999999999E-2</v>
      </c>
      <c r="X132" s="5">
        <v>4.0000000000000001E-3</v>
      </c>
      <c r="Y132" s="5">
        <v>1E-3</v>
      </c>
      <c r="Z132" s="5">
        <v>9.2999999999999999E-2</v>
      </c>
      <c r="AA132" s="5">
        <v>4.0000000000000001E-3</v>
      </c>
      <c r="AB132" s="5">
        <v>1E-3</v>
      </c>
      <c r="AC132" s="5">
        <v>9.2999999999999999E-2</v>
      </c>
    </row>
    <row r="133" spans="1:29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233</v>
      </c>
      <c r="F133" s="3" t="s">
        <v>102</v>
      </c>
      <c r="G133" s="3" t="s">
        <v>84</v>
      </c>
      <c r="H133" s="3"/>
      <c r="I133" s="3" t="s">
        <v>209</v>
      </c>
      <c r="J133" s="3" t="s">
        <v>210</v>
      </c>
      <c r="K133" s="3" t="s">
        <v>67</v>
      </c>
      <c r="L133" s="5">
        <v>3000</v>
      </c>
      <c r="M133" s="5">
        <f>L133*0.75</f>
        <v>2250</v>
      </c>
      <c r="N133" s="5">
        <f>L133*1.25</f>
        <v>3750</v>
      </c>
      <c r="O133" s="5">
        <v>3000</v>
      </c>
      <c r="P133" s="5">
        <f>O133*0.75</f>
        <v>2250</v>
      </c>
      <c r="Q133" s="5">
        <f>O133*1.25</f>
        <v>3750</v>
      </c>
      <c r="R133" s="5">
        <v>3000</v>
      </c>
      <c r="S133" s="5">
        <f>R133*0.75</f>
        <v>2250</v>
      </c>
      <c r="T133" s="5">
        <f>R133*1.25</f>
        <v>3750</v>
      </c>
      <c r="U133" s="5">
        <v>4000</v>
      </c>
      <c r="V133" s="5">
        <f>U133*0.75</f>
        <v>3000</v>
      </c>
      <c r="W133" s="5">
        <f>U133*1.25</f>
        <v>5000</v>
      </c>
      <c r="X133" s="5">
        <v>4000</v>
      </c>
      <c r="Y133" s="5">
        <f>X133*0.75</f>
        <v>3000</v>
      </c>
      <c r="Z133" s="5">
        <f>X133*1.25</f>
        <v>5000</v>
      </c>
      <c r="AA133" s="5">
        <v>4000</v>
      </c>
      <c r="AB133" s="5">
        <f>AA133*0.75</f>
        <v>3000</v>
      </c>
      <c r="AC133" s="5">
        <f>AA133*1.25</f>
        <v>5000</v>
      </c>
    </row>
    <row r="134" spans="1:29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211</v>
      </c>
      <c r="F134" s="3" t="s">
        <v>102</v>
      </c>
      <c r="G134" s="3" t="s">
        <v>84</v>
      </c>
      <c r="H134" s="3"/>
      <c r="I134" s="3" t="s">
        <v>209</v>
      </c>
      <c r="J134" s="3" t="s">
        <v>210</v>
      </c>
      <c r="K134" s="3" t="s">
        <v>67</v>
      </c>
      <c r="L134" s="5">
        <v>1500</v>
      </c>
      <c r="M134" s="5">
        <f>L134*0.75</f>
        <v>1125</v>
      </c>
      <c r="N134" s="5">
        <f>L134*1.25</f>
        <v>1875</v>
      </c>
      <c r="O134" s="5">
        <v>1500</v>
      </c>
      <c r="P134" s="5">
        <f>O134*0.75</f>
        <v>1125</v>
      </c>
      <c r="Q134" s="5">
        <f>O134*1.25</f>
        <v>1875</v>
      </c>
      <c r="R134" s="5">
        <v>1500</v>
      </c>
      <c r="S134" s="5">
        <f>R134*0.75</f>
        <v>1125</v>
      </c>
      <c r="T134" s="5">
        <f>R134*1.25</f>
        <v>1875</v>
      </c>
      <c r="U134" s="5">
        <v>2000</v>
      </c>
      <c r="V134" s="5">
        <f>U134*0.75</f>
        <v>1500</v>
      </c>
      <c r="W134" s="5">
        <f>U134*1.25</f>
        <v>2500</v>
      </c>
      <c r="X134" s="5">
        <v>2000</v>
      </c>
      <c r="Y134" s="5">
        <f>X134*0.75</f>
        <v>1500</v>
      </c>
      <c r="Z134" s="5">
        <f>X134*1.25</f>
        <v>2500</v>
      </c>
      <c r="AA134" s="5">
        <v>2000</v>
      </c>
      <c r="AB134" s="5">
        <f>AA134*0.75</f>
        <v>1500</v>
      </c>
      <c r="AC134" s="5">
        <f>AA134*1.25</f>
        <v>2500</v>
      </c>
    </row>
    <row r="135" spans="1:29" x14ac:dyDescent="0.2">
      <c r="A135" s="3" t="s">
        <v>29</v>
      </c>
      <c r="B135" s="3" t="s">
        <v>20</v>
      </c>
      <c r="C135" s="3" t="s">
        <v>20</v>
      </c>
      <c r="D135" s="3" t="s">
        <v>20</v>
      </c>
      <c r="E135" s="3" t="s">
        <v>212</v>
      </c>
      <c r="F135" s="3" t="s">
        <v>102</v>
      </c>
      <c r="G135" s="3" t="s">
        <v>84</v>
      </c>
      <c r="H135" s="3"/>
      <c r="I135" s="3" t="s">
        <v>209</v>
      </c>
      <c r="J135" s="3" t="s">
        <v>210</v>
      </c>
      <c r="K135" s="3" t="s">
        <v>67</v>
      </c>
      <c r="L135" s="5">
        <v>7000</v>
      </c>
      <c r="M135" s="5">
        <f>L135*0.75</f>
        <v>5250</v>
      </c>
      <c r="N135" s="5">
        <f>L135*1.25</f>
        <v>8750</v>
      </c>
      <c r="O135" s="5">
        <v>7000</v>
      </c>
      <c r="P135" s="4">
        <f>O135*0.75</f>
        <v>5250</v>
      </c>
      <c r="Q135" s="4">
        <f>O135*1.25</f>
        <v>8750</v>
      </c>
      <c r="R135" s="5">
        <v>7000</v>
      </c>
      <c r="S135" s="4">
        <f>R135*0.75</f>
        <v>5250</v>
      </c>
      <c r="T135" s="4">
        <f>R135*1.25</f>
        <v>8750</v>
      </c>
      <c r="U135" s="4">
        <f>R135*1.1</f>
        <v>7700.0000000000009</v>
      </c>
      <c r="V135" s="4">
        <f>U135*0.75</f>
        <v>5775.0000000000009</v>
      </c>
      <c r="W135" s="4">
        <f>U135*1.25</f>
        <v>9625.0000000000018</v>
      </c>
      <c r="X135" s="4">
        <f>U135*1.1</f>
        <v>8470.0000000000018</v>
      </c>
      <c r="Y135" s="4">
        <f>X135*0.75</f>
        <v>6352.5000000000018</v>
      </c>
      <c r="Z135" s="4">
        <f>X135*1.25</f>
        <v>10587.500000000002</v>
      </c>
      <c r="AA135" s="4">
        <f>X135*1.1</f>
        <v>9317.0000000000036</v>
      </c>
      <c r="AB135" s="4">
        <f>AA135*0.75</f>
        <v>6987.7500000000027</v>
      </c>
      <c r="AC135" s="4">
        <f>AA135*1.25</f>
        <v>11646.250000000004</v>
      </c>
    </row>
    <row r="136" spans="1:29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213</v>
      </c>
      <c r="F136" s="3" t="s">
        <v>102</v>
      </c>
      <c r="G136" s="3" t="s">
        <v>84</v>
      </c>
      <c r="H136" s="3"/>
      <c r="I136" s="3" t="s">
        <v>209</v>
      </c>
      <c r="J136" s="3" t="s">
        <v>210</v>
      </c>
      <c r="K136" s="3" t="s">
        <v>67</v>
      </c>
      <c r="L136" s="5">
        <v>7000</v>
      </c>
      <c r="M136" s="5">
        <f>L136*0.75</f>
        <v>5250</v>
      </c>
      <c r="N136" s="5">
        <f>L136*1.25</f>
        <v>8750</v>
      </c>
      <c r="O136" s="5">
        <v>7000</v>
      </c>
      <c r="P136" s="4">
        <f>O136*0.75</f>
        <v>5250</v>
      </c>
      <c r="Q136" s="4">
        <f>O136*1.25</f>
        <v>8750</v>
      </c>
      <c r="R136" s="5">
        <v>7000</v>
      </c>
      <c r="S136" s="4">
        <f>R136*0.75</f>
        <v>5250</v>
      </c>
      <c r="T136" s="4">
        <f>R136*1.25</f>
        <v>8750</v>
      </c>
      <c r="U136" s="4">
        <f>R136*1.1</f>
        <v>7700.0000000000009</v>
      </c>
      <c r="V136" s="4">
        <f>U136*0.75</f>
        <v>5775.0000000000009</v>
      </c>
      <c r="W136" s="4">
        <f>U136*1.25</f>
        <v>9625.0000000000018</v>
      </c>
      <c r="X136" s="4">
        <f>U136*1.1</f>
        <v>8470.0000000000018</v>
      </c>
      <c r="Y136" s="4">
        <f>X136*0.75</f>
        <v>6352.5000000000018</v>
      </c>
      <c r="Z136" s="4">
        <f>X136*1.25</f>
        <v>10587.500000000002</v>
      </c>
      <c r="AA136" s="4">
        <f>X136*1.1</f>
        <v>9317.0000000000036</v>
      </c>
      <c r="AB136" s="4">
        <f>AA136*0.75</f>
        <v>6987.7500000000027</v>
      </c>
      <c r="AC136" s="4">
        <f>AA136*1.25</f>
        <v>11646.250000000004</v>
      </c>
    </row>
    <row r="137" spans="1:29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3" t="s">
        <v>6</v>
      </c>
      <c r="F137" s="3" t="s">
        <v>99</v>
      </c>
      <c r="G137" s="3" t="s">
        <v>86</v>
      </c>
      <c r="H137" s="6" t="s">
        <v>82</v>
      </c>
      <c r="I137" s="3" t="s">
        <v>78</v>
      </c>
      <c r="J137" s="3" t="s">
        <v>79</v>
      </c>
      <c r="K137" s="3" t="s">
        <v>67</v>
      </c>
      <c r="L137" s="5">
        <v>0.8</v>
      </c>
      <c r="M137" s="5">
        <v>0.75</v>
      </c>
      <c r="N137" s="5">
        <v>0.85</v>
      </c>
      <c r="O137" s="5">
        <v>0.8</v>
      </c>
      <c r="P137" s="5">
        <v>0.75</v>
      </c>
      <c r="Q137" s="5">
        <v>0.85</v>
      </c>
      <c r="R137" s="5">
        <v>0.8</v>
      </c>
      <c r="S137" s="5">
        <v>0.75</v>
      </c>
      <c r="T137" s="5">
        <v>0.85</v>
      </c>
      <c r="U137" s="5">
        <v>0.8</v>
      </c>
      <c r="V137" s="5">
        <v>0.75</v>
      </c>
      <c r="W137" s="5">
        <v>0.85</v>
      </c>
      <c r="X137" s="5">
        <v>0.8</v>
      </c>
      <c r="Y137" s="5">
        <v>0.75</v>
      </c>
      <c r="Z137" s="5">
        <v>0.85</v>
      </c>
      <c r="AA137" s="5">
        <v>0.8</v>
      </c>
      <c r="AB137" s="5">
        <v>0.75</v>
      </c>
      <c r="AC137" s="5">
        <v>0.85</v>
      </c>
    </row>
    <row r="138" spans="1:29" x14ac:dyDescent="0.2">
      <c r="A138" s="3" t="s">
        <v>29</v>
      </c>
      <c r="B138" s="3" t="s">
        <v>20</v>
      </c>
      <c r="C138" s="3" t="s">
        <v>20</v>
      </c>
      <c r="D138" s="3" t="s">
        <v>20</v>
      </c>
      <c r="E138" s="3" t="s">
        <v>15</v>
      </c>
      <c r="F138" s="3" t="s">
        <v>99</v>
      </c>
      <c r="G138" s="3" t="s">
        <v>86</v>
      </c>
      <c r="H138" s="6" t="s">
        <v>82</v>
      </c>
      <c r="I138" s="3" t="s">
        <v>78</v>
      </c>
      <c r="J138" s="3" t="s">
        <v>79</v>
      </c>
      <c r="K138" s="3" t="s">
        <v>67</v>
      </c>
      <c r="L138" s="5">
        <v>0.88</v>
      </c>
      <c r="M138" s="5">
        <v>0.85</v>
      </c>
      <c r="N138" s="5">
        <v>0.92</v>
      </c>
      <c r="O138" s="5">
        <v>0.88</v>
      </c>
      <c r="P138" s="5">
        <v>0.85</v>
      </c>
      <c r="Q138" s="5">
        <v>0.92</v>
      </c>
      <c r="R138" s="5">
        <v>0.88</v>
      </c>
      <c r="S138" s="5">
        <v>0.85</v>
      </c>
      <c r="T138" s="5">
        <v>0.92</v>
      </c>
      <c r="U138" s="5">
        <v>0.88</v>
      </c>
      <c r="V138" s="5">
        <v>0.85</v>
      </c>
      <c r="W138" s="5">
        <v>0.92</v>
      </c>
      <c r="X138" s="5">
        <f>R138*1.015</f>
        <v>0.89319999999999988</v>
      </c>
      <c r="Y138" s="5">
        <f>S138</f>
        <v>0.85</v>
      </c>
      <c r="Z138" s="5">
        <f>T138*1.03</f>
        <v>0.94760000000000011</v>
      </c>
      <c r="AA138" s="5">
        <f>U138*1.015</f>
        <v>0.89319999999999988</v>
      </c>
      <c r="AB138" s="5">
        <f>V138</f>
        <v>0.85</v>
      </c>
      <c r="AC138" s="5">
        <f>W138*1.03</f>
        <v>0.94760000000000011</v>
      </c>
    </row>
    <row r="139" spans="1:29" x14ac:dyDescent="0.2">
      <c r="A139" s="3" t="s">
        <v>29</v>
      </c>
      <c r="B139" s="3" t="s">
        <v>172</v>
      </c>
      <c r="C139" s="3" t="s">
        <v>20</v>
      </c>
      <c r="D139" s="3" t="s">
        <v>20</v>
      </c>
      <c r="E139" s="3" t="s">
        <v>16</v>
      </c>
      <c r="F139" s="3" t="s">
        <v>99</v>
      </c>
      <c r="G139" s="3" t="s">
        <v>86</v>
      </c>
      <c r="H139" s="6" t="s">
        <v>82</v>
      </c>
      <c r="I139" s="3" t="s">
        <v>78</v>
      </c>
      <c r="J139" s="3" t="s">
        <v>79</v>
      </c>
      <c r="K139" s="3" t="s">
        <v>67</v>
      </c>
      <c r="L139" s="5">
        <v>0.85</v>
      </c>
      <c r="M139" s="5">
        <v>0.8</v>
      </c>
      <c r="N139" s="5">
        <v>0.9</v>
      </c>
      <c r="O139" s="5">
        <v>0.85</v>
      </c>
      <c r="P139" s="5">
        <v>0.8</v>
      </c>
      <c r="Q139" s="5">
        <v>0.9</v>
      </c>
      <c r="R139" s="5">
        <v>0.85</v>
      </c>
      <c r="S139" s="5">
        <v>0.8</v>
      </c>
      <c r="T139" s="5">
        <v>0.9</v>
      </c>
      <c r="U139" s="5">
        <v>0.85</v>
      </c>
      <c r="V139" s="5">
        <v>0.8</v>
      </c>
      <c r="W139" s="5">
        <v>0.9</v>
      </c>
      <c r="X139" s="5">
        <f>R139*1.015</f>
        <v>0.86274999999999991</v>
      </c>
      <c r="Y139" s="5">
        <f>S139</f>
        <v>0.8</v>
      </c>
      <c r="Z139" s="5">
        <f>T139*1.03</f>
        <v>0.92700000000000005</v>
      </c>
      <c r="AA139" s="5">
        <f>U139*1.015</f>
        <v>0.86274999999999991</v>
      </c>
      <c r="AB139" s="5">
        <f>V139</f>
        <v>0.8</v>
      </c>
      <c r="AC139" s="5">
        <f>W139*1.03</f>
        <v>0.92700000000000005</v>
      </c>
    </row>
    <row r="140" spans="1:29" x14ac:dyDescent="0.2">
      <c r="A140" s="3" t="s">
        <v>29</v>
      </c>
      <c r="B140" s="3" t="s">
        <v>150</v>
      </c>
      <c r="C140" s="3" t="s">
        <v>20</v>
      </c>
      <c r="D140" s="3" t="s">
        <v>20</v>
      </c>
      <c r="E140" s="3" t="s">
        <v>64</v>
      </c>
      <c r="F140" s="3" t="s">
        <v>99</v>
      </c>
      <c r="G140" s="3" t="s">
        <v>84</v>
      </c>
      <c r="H140" s="6" t="s">
        <v>82</v>
      </c>
      <c r="I140" s="3" t="s">
        <v>78</v>
      </c>
      <c r="J140" s="3" t="s">
        <v>79</v>
      </c>
      <c r="K140" s="3" t="s">
        <v>67</v>
      </c>
      <c r="L140" s="5">
        <v>0.5</v>
      </c>
      <c r="M140" s="5">
        <v>0.1</v>
      </c>
      <c r="N140" s="5">
        <v>0.9</v>
      </c>
      <c r="O140" s="5">
        <v>0.5</v>
      </c>
      <c r="P140" s="5">
        <v>0.1</v>
      </c>
      <c r="Q140" s="5">
        <v>0.9</v>
      </c>
      <c r="R140" s="5">
        <v>0.5</v>
      </c>
      <c r="S140" s="5">
        <v>0.1</v>
      </c>
      <c r="T140" s="5">
        <v>0.9</v>
      </c>
      <c r="U140" s="5">
        <v>0.5</v>
      </c>
      <c r="V140" s="5">
        <v>0.1</v>
      </c>
      <c r="W140" s="5">
        <v>0.9</v>
      </c>
      <c r="X140" s="5">
        <v>0.5</v>
      </c>
      <c r="Y140" s="5">
        <v>0.1</v>
      </c>
      <c r="Z140" s="5">
        <v>0.9</v>
      </c>
      <c r="AA140" s="5">
        <v>0.5</v>
      </c>
      <c r="AB140" s="5">
        <v>0.1</v>
      </c>
      <c r="AC140" s="5">
        <v>0.9</v>
      </c>
    </row>
    <row r="141" spans="1:29" x14ac:dyDescent="0.2">
      <c r="A141" s="3" t="s">
        <v>29</v>
      </c>
      <c r="B141" s="3" t="s">
        <v>148</v>
      </c>
      <c r="C141" s="3" t="s">
        <v>20</v>
      </c>
      <c r="D141" s="3" t="s">
        <v>20</v>
      </c>
      <c r="E141" s="3" t="s">
        <v>64</v>
      </c>
      <c r="F141" s="3" t="s">
        <v>99</v>
      </c>
      <c r="G141" s="3" t="s">
        <v>84</v>
      </c>
      <c r="H141" s="6" t="s">
        <v>82</v>
      </c>
      <c r="I141" s="3" t="s">
        <v>78</v>
      </c>
      <c r="J141" s="3" t="s">
        <v>79</v>
      </c>
      <c r="K141" s="3" t="s">
        <v>67</v>
      </c>
      <c r="L141" s="5">
        <v>0.5</v>
      </c>
      <c r="M141" s="5">
        <v>0.1</v>
      </c>
      <c r="N141" s="5">
        <v>0.9</v>
      </c>
      <c r="O141" s="5">
        <v>0.5</v>
      </c>
      <c r="P141" s="5">
        <v>0.1</v>
      </c>
      <c r="Q141" s="5">
        <v>0.9</v>
      </c>
      <c r="R141" s="5">
        <v>0.5</v>
      </c>
      <c r="S141" s="5">
        <v>0.1</v>
      </c>
      <c r="T141" s="5">
        <v>0.9</v>
      </c>
      <c r="U141" s="5">
        <v>0.5</v>
      </c>
      <c r="V141" s="5">
        <v>0.1</v>
      </c>
      <c r="W141" s="5">
        <v>0.9</v>
      </c>
      <c r="X141" s="5">
        <v>0.5</v>
      </c>
      <c r="Y141" s="5">
        <v>0.1</v>
      </c>
      <c r="Z141" s="5">
        <v>0.9</v>
      </c>
      <c r="AA141" s="5">
        <v>0.5</v>
      </c>
      <c r="AB141" s="5">
        <v>0.1</v>
      </c>
      <c r="AC141" s="5">
        <v>0.9</v>
      </c>
    </row>
    <row r="142" spans="1:29" x14ac:dyDescent="0.2">
      <c r="A142" s="3" t="s">
        <v>29</v>
      </c>
      <c r="B142" s="3" t="s">
        <v>150</v>
      </c>
      <c r="C142" s="3" t="s">
        <v>20</v>
      </c>
      <c r="D142" s="3" t="s">
        <v>20</v>
      </c>
      <c r="E142" s="3" t="s">
        <v>65</v>
      </c>
      <c r="F142" s="3" t="s">
        <v>108</v>
      </c>
      <c r="G142" s="3" t="s">
        <v>84</v>
      </c>
      <c r="H142" s="6" t="s">
        <v>82</v>
      </c>
      <c r="I142" s="3" t="s">
        <v>78</v>
      </c>
      <c r="J142" s="3" t="s">
        <v>79</v>
      </c>
      <c r="K142" s="3" t="s">
        <v>67</v>
      </c>
      <c r="L142" s="5">
        <v>32</v>
      </c>
      <c r="M142" s="5">
        <v>16</v>
      </c>
      <c r="N142" s="5">
        <v>48</v>
      </c>
      <c r="O142" s="5">
        <v>16</v>
      </c>
      <c r="P142" s="5">
        <v>8</v>
      </c>
      <c r="Q142" s="5">
        <v>24</v>
      </c>
      <c r="R142" s="5">
        <v>8</v>
      </c>
      <c r="S142" s="5">
        <v>4</v>
      </c>
      <c r="T142" s="5">
        <v>20</v>
      </c>
      <c r="U142" s="3">
        <v>8</v>
      </c>
      <c r="V142" s="3">
        <v>4</v>
      </c>
      <c r="W142" s="3">
        <v>16</v>
      </c>
      <c r="X142" s="5">
        <v>8</v>
      </c>
      <c r="Y142" s="5">
        <v>4</v>
      </c>
      <c r="Z142" s="5">
        <v>12</v>
      </c>
      <c r="AA142" s="3">
        <v>6</v>
      </c>
      <c r="AB142" s="3">
        <v>4</v>
      </c>
      <c r="AC142" s="3">
        <v>10</v>
      </c>
    </row>
    <row r="143" spans="1:29" x14ac:dyDescent="0.2">
      <c r="A143" s="3" t="s">
        <v>29</v>
      </c>
      <c r="B143" s="3" t="s">
        <v>148</v>
      </c>
      <c r="C143" s="3" t="s">
        <v>20</v>
      </c>
      <c r="D143" s="3" t="s">
        <v>20</v>
      </c>
      <c r="E143" s="3" t="s">
        <v>65</v>
      </c>
      <c r="F143" s="3" t="s">
        <v>108</v>
      </c>
      <c r="G143" s="3" t="s">
        <v>84</v>
      </c>
      <c r="H143" s="6" t="s">
        <v>82</v>
      </c>
      <c r="I143" s="3" t="s">
        <v>78</v>
      </c>
      <c r="J143" s="3" t="s">
        <v>79</v>
      </c>
      <c r="K143" s="3" t="s">
        <v>67</v>
      </c>
      <c r="L143" s="5">
        <v>32</v>
      </c>
      <c r="M143" s="5">
        <v>16</v>
      </c>
      <c r="N143" s="5">
        <v>48</v>
      </c>
      <c r="O143" s="5">
        <v>16</v>
      </c>
      <c r="P143" s="5">
        <v>8</v>
      </c>
      <c r="Q143" s="5">
        <v>24</v>
      </c>
      <c r="R143" s="5">
        <v>8</v>
      </c>
      <c r="S143" s="5">
        <v>4</v>
      </c>
      <c r="T143" s="5">
        <v>20</v>
      </c>
      <c r="U143" s="3">
        <v>8</v>
      </c>
      <c r="V143" s="3">
        <v>4</v>
      </c>
      <c r="W143" s="3">
        <v>16</v>
      </c>
      <c r="X143" s="5">
        <v>8</v>
      </c>
      <c r="Y143" s="5">
        <v>4</v>
      </c>
      <c r="Z143" s="5">
        <v>12</v>
      </c>
      <c r="AA143" s="3">
        <v>6</v>
      </c>
      <c r="AB143" s="3">
        <v>4</v>
      </c>
      <c r="AC143" s="3">
        <v>10</v>
      </c>
    </row>
    <row r="144" spans="1:29" x14ac:dyDescent="0.2">
      <c r="A144" s="3" t="s">
        <v>29</v>
      </c>
      <c r="B144" s="3" t="s">
        <v>152</v>
      </c>
      <c r="C144" s="3" t="s">
        <v>20</v>
      </c>
      <c r="D144" s="3" t="s">
        <v>20</v>
      </c>
      <c r="E144" s="3" t="s">
        <v>46</v>
      </c>
      <c r="F144" s="3" t="s">
        <v>109</v>
      </c>
      <c r="G144" s="3" t="s">
        <v>84</v>
      </c>
      <c r="H144" s="6" t="s">
        <v>82</v>
      </c>
      <c r="I144" s="3" t="s">
        <v>78</v>
      </c>
      <c r="J144" s="3" t="s">
        <v>79</v>
      </c>
      <c r="K144" s="3" t="s">
        <v>67</v>
      </c>
      <c r="L144" s="5">
        <v>2</v>
      </c>
      <c r="M144" s="5">
        <v>1.3</v>
      </c>
      <c r="N144" s="5">
        <v>2.2999999999999998</v>
      </c>
      <c r="O144" s="5">
        <v>2</v>
      </c>
      <c r="P144" s="5">
        <v>1.3</v>
      </c>
      <c r="Q144" s="5">
        <v>2.2999999999999998</v>
      </c>
      <c r="R144" s="5">
        <v>2</v>
      </c>
      <c r="S144" s="5">
        <v>1.3</v>
      </c>
      <c r="T144" s="5">
        <v>2.2999999999999998</v>
      </c>
      <c r="U144" s="5">
        <v>2</v>
      </c>
      <c r="V144" s="5">
        <v>1.3</v>
      </c>
      <c r="W144" s="5">
        <v>2.2999999999999998</v>
      </c>
      <c r="X144" s="5">
        <f>R144*1.5</f>
        <v>3</v>
      </c>
      <c r="Y144" s="5">
        <f>S144*1.5</f>
        <v>1.9500000000000002</v>
      </c>
      <c r="Z144" s="5">
        <f>T144*1.5</f>
        <v>3.4499999999999997</v>
      </c>
      <c r="AA144" s="5">
        <f>U144*1.5</f>
        <v>3</v>
      </c>
      <c r="AB144" s="5">
        <f>V144*1.5</f>
        <v>1.9500000000000002</v>
      </c>
      <c r="AC144" s="5">
        <f>W144*1.5</f>
        <v>3.4499999999999997</v>
      </c>
    </row>
    <row r="145" spans="1:31" x14ac:dyDescent="0.2">
      <c r="A145" s="3" t="s">
        <v>29</v>
      </c>
      <c r="B145" s="3" t="s">
        <v>221</v>
      </c>
      <c r="C145" s="3" t="s">
        <v>69</v>
      </c>
      <c r="D145" s="3" t="s">
        <v>122</v>
      </c>
      <c r="E145" s="3" t="s">
        <v>219</v>
      </c>
      <c r="F145" s="3" t="s">
        <v>108</v>
      </c>
      <c r="G145" s="3" t="s">
        <v>84</v>
      </c>
      <c r="H145" s="6" t="s">
        <v>82</v>
      </c>
      <c r="I145" s="17" t="s">
        <v>220</v>
      </c>
      <c r="J145" s="3"/>
      <c r="K145" s="3" t="s">
        <v>67</v>
      </c>
      <c r="L145" s="5">
        <v>0</v>
      </c>
      <c r="M145" s="5"/>
      <c r="N145" s="5"/>
      <c r="O145" s="5">
        <v>0</v>
      </c>
      <c r="P145" s="5"/>
      <c r="Q145" s="5"/>
      <c r="R145" s="5">
        <v>20</v>
      </c>
      <c r="S145" s="5">
        <f>R145*0.9</f>
        <v>18</v>
      </c>
      <c r="T145" s="5">
        <f>R145*1.1</f>
        <v>22</v>
      </c>
      <c r="U145" s="5">
        <v>20</v>
      </c>
      <c r="V145" s="5">
        <f>U145*0.9</f>
        <v>18</v>
      </c>
      <c r="W145" s="5">
        <f>U145*1.1</f>
        <v>22</v>
      </c>
      <c r="X145" s="5">
        <v>20</v>
      </c>
      <c r="Y145" s="5">
        <f>X145*0.9</f>
        <v>18</v>
      </c>
      <c r="Z145" s="5">
        <f>X145*1.1</f>
        <v>22</v>
      </c>
      <c r="AA145" s="5">
        <v>20</v>
      </c>
      <c r="AB145" s="5">
        <f>AA145*0.9</f>
        <v>18</v>
      </c>
      <c r="AC145" s="5">
        <f>AA145*1.1</f>
        <v>22</v>
      </c>
    </row>
    <row r="146" spans="1:31" x14ac:dyDescent="0.2">
      <c r="A146" s="3" t="s">
        <v>29</v>
      </c>
      <c r="B146" s="3" t="s">
        <v>221</v>
      </c>
      <c r="C146" s="3" t="s">
        <v>70</v>
      </c>
      <c r="D146" s="3" t="s">
        <v>122</v>
      </c>
      <c r="E146" s="3" t="s">
        <v>219</v>
      </c>
      <c r="F146" s="3" t="s">
        <v>108</v>
      </c>
      <c r="G146" s="3" t="s">
        <v>84</v>
      </c>
      <c r="H146" s="6" t="s">
        <v>82</v>
      </c>
      <c r="I146" s="17" t="s">
        <v>220</v>
      </c>
      <c r="J146" s="3"/>
      <c r="K146" s="3" t="s">
        <v>67</v>
      </c>
      <c r="L146" s="5">
        <v>0</v>
      </c>
      <c r="M146" s="5"/>
      <c r="N146" s="5"/>
      <c r="O146" s="5">
        <v>0</v>
      </c>
      <c r="P146" s="5"/>
      <c r="Q146" s="5"/>
      <c r="R146" s="5">
        <v>30</v>
      </c>
      <c r="S146" s="5">
        <f>R146*0.9</f>
        <v>27</v>
      </c>
      <c r="T146" s="5">
        <f>R146*1.1</f>
        <v>33</v>
      </c>
      <c r="U146" s="5">
        <v>30</v>
      </c>
      <c r="V146" s="5">
        <f>U146*0.9</f>
        <v>27</v>
      </c>
      <c r="W146" s="5">
        <f>U146*1.1</f>
        <v>33</v>
      </c>
      <c r="X146" s="5">
        <v>30</v>
      </c>
      <c r="Y146" s="5">
        <f>X146*0.9</f>
        <v>27</v>
      </c>
      <c r="Z146" s="5">
        <f>X146*1.1</f>
        <v>33</v>
      </c>
      <c r="AA146" s="5">
        <v>30</v>
      </c>
      <c r="AB146" s="5">
        <f>AA146*0.9</f>
        <v>27</v>
      </c>
      <c r="AC146" s="5">
        <f>AA146*1.1</f>
        <v>33</v>
      </c>
    </row>
    <row r="147" spans="1:31" x14ac:dyDescent="0.2">
      <c r="A147" s="3" t="s">
        <v>29</v>
      </c>
      <c r="B147" s="3" t="s">
        <v>221</v>
      </c>
      <c r="C147" s="3" t="s">
        <v>71</v>
      </c>
      <c r="D147" s="3" t="s">
        <v>122</v>
      </c>
      <c r="E147" s="3" t="s">
        <v>219</v>
      </c>
      <c r="F147" s="3" t="s">
        <v>108</v>
      </c>
      <c r="G147" s="3" t="s">
        <v>84</v>
      </c>
      <c r="H147" s="6" t="s">
        <v>82</v>
      </c>
      <c r="I147" s="17" t="s">
        <v>220</v>
      </c>
      <c r="J147" s="3"/>
      <c r="K147" s="3" t="s">
        <v>67</v>
      </c>
      <c r="L147" s="5">
        <v>0</v>
      </c>
      <c r="M147" s="5"/>
      <c r="N147" s="5"/>
      <c r="O147" s="5">
        <v>0</v>
      </c>
      <c r="P147" s="5"/>
      <c r="Q147" s="5"/>
      <c r="R147" s="5">
        <v>70</v>
      </c>
      <c r="S147" s="5">
        <f>R147*0.9</f>
        <v>63</v>
      </c>
      <c r="T147" s="5">
        <f>R147*1.1</f>
        <v>77</v>
      </c>
      <c r="U147" s="5">
        <v>70</v>
      </c>
      <c r="V147" s="5">
        <f>U147*0.9</f>
        <v>63</v>
      </c>
      <c r="W147" s="5">
        <f>U147*1.1</f>
        <v>77</v>
      </c>
      <c r="X147" s="5">
        <v>70</v>
      </c>
      <c r="Y147" s="5">
        <f>X147*0.9</f>
        <v>63</v>
      </c>
      <c r="Z147" s="5">
        <f>X147*1.1</f>
        <v>77</v>
      </c>
      <c r="AA147" s="5">
        <v>70</v>
      </c>
      <c r="AB147" s="5">
        <f>AA147*0.9</f>
        <v>63</v>
      </c>
      <c r="AC147" s="5">
        <f>AA147*1.1</f>
        <v>77</v>
      </c>
    </row>
    <row r="148" spans="1:31" x14ac:dyDescent="0.2">
      <c r="A148" s="3" t="s">
        <v>29</v>
      </c>
      <c r="B148" s="3" t="s">
        <v>221</v>
      </c>
      <c r="C148" s="3" t="s">
        <v>120</v>
      </c>
      <c r="D148" s="3" t="s">
        <v>123</v>
      </c>
      <c r="E148" s="3" t="s">
        <v>219</v>
      </c>
      <c r="F148" s="3" t="s">
        <v>108</v>
      </c>
      <c r="G148" s="3" t="s">
        <v>84</v>
      </c>
      <c r="H148" s="6" t="s">
        <v>82</v>
      </c>
      <c r="I148" s="17" t="s">
        <v>220</v>
      </c>
      <c r="J148" s="3"/>
      <c r="K148" s="3" t="s">
        <v>67</v>
      </c>
      <c r="L148" s="5">
        <v>0</v>
      </c>
      <c r="M148" s="5"/>
      <c r="N148" s="5"/>
      <c r="O148" s="5">
        <v>0</v>
      </c>
      <c r="P148" s="5"/>
      <c r="Q148" s="5"/>
      <c r="R148" s="5">
        <v>90</v>
      </c>
      <c r="S148" s="5">
        <f>R148*0.9</f>
        <v>81</v>
      </c>
      <c r="T148" s="5">
        <f>R148*1.1</f>
        <v>99.000000000000014</v>
      </c>
      <c r="U148" s="5">
        <v>90</v>
      </c>
      <c r="V148" s="5">
        <f>U148*0.9</f>
        <v>81</v>
      </c>
      <c r="W148" s="5">
        <f>U148*1.1</f>
        <v>99.000000000000014</v>
      </c>
      <c r="X148" s="5">
        <v>90</v>
      </c>
      <c r="Y148" s="5">
        <f>X148*0.9</f>
        <v>81</v>
      </c>
      <c r="Z148" s="5">
        <f>X148*1.1</f>
        <v>99.000000000000014</v>
      </c>
      <c r="AA148" s="5">
        <v>90</v>
      </c>
      <c r="AB148" s="5">
        <f>AA148*0.9</f>
        <v>81</v>
      </c>
      <c r="AC148" s="5">
        <f>AA148*1.1</f>
        <v>99.000000000000014</v>
      </c>
    </row>
    <row r="149" spans="1:31" x14ac:dyDescent="0.2">
      <c r="A149" s="3" t="s">
        <v>29</v>
      </c>
      <c r="B149" s="3" t="s">
        <v>221</v>
      </c>
      <c r="C149" s="3" t="s">
        <v>197</v>
      </c>
      <c r="D149" s="3" t="s">
        <v>198</v>
      </c>
      <c r="E149" s="3" t="s">
        <v>219</v>
      </c>
      <c r="F149" s="3" t="s">
        <v>108</v>
      </c>
      <c r="G149" s="3" t="s">
        <v>84</v>
      </c>
      <c r="H149" s="6" t="s">
        <v>82</v>
      </c>
      <c r="I149" s="17" t="s">
        <v>220</v>
      </c>
      <c r="J149" s="3"/>
      <c r="K149" s="3" t="s">
        <v>67</v>
      </c>
      <c r="L149" s="5">
        <v>0</v>
      </c>
      <c r="M149" s="5"/>
      <c r="N149" s="5"/>
      <c r="O149" s="5">
        <v>0</v>
      </c>
      <c r="P149" s="5"/>
      <c r="Q149" s="5"/>
      <c r="R149" s="5">
        <v>95</v>
      </c>
      <c r="S149" s="5">
        <f>R149*0.9</f>
        <v>85.5</v>
      </c>
      <c r="T149" s="5">
        <f>R149*1.1</f>
        <v>104.50000000000001</v>
      </c>
      <c r="U149" s="5">
        <v>95</v>
      </c>
      <c r="V149" s="5">
        <f>U149*0.9</f>
        <v>85.5</v>
      </c>
      <c r="W149" s="5">
        <f>U149*1.1</f>
        <v>104.50000000000001</v>
      </c>
      <c r="X149" s="5">
        <v>95</v>
      </c>
      <c r="Y149" s="5">
        <f>X149*0.9</f>
        <v>85.5</v>
      </c>
      <c r="Z149" s="5">
        <f>X149*1.1</f>
        <v>104.50000000000001</v>
      </c>
      <c r="AA149" s="5">
        <v>95</v>
      </c>
      <c r="AB149" s="5">
        <f>AA149*0.9</f>
        <v>85.5</v>
      </c>
      <c r="AC149" s="5">
        <f>AA149*1.1</f>
        <v>104.50000000000001</v>
      </c>
    </row>
    <row r="150" spans="1:31" x14ac:dyDescent="0.2">
      <c r="A150" s="3" t="s">
        <v>29</v>
      </c>
      <c r="B150" s="3" t="s">
        <v>221</v>
      </c>
      <c r="C150" s="3" t="s">
        <v>72</v>
      </c>
      <c r="D150" s="3" t="s">
        <v>126</v>
      </c>
      <c r="E150" s="3" t="s">
        <v>219</v>
      </c>
      <c r="F150" s="3" t="s">
        <v>108</v>
      </c>
      <c r="G150" s="3" t="s">
        <v>84</v>
      </c>
      <c r="H150" s="6" t="s">
        <v>82</v>
      </c>
      <c r="I150" s="17" t="s">
        <v>220</v>
      </c>
      <c r="J150" s="3"/>
      <c r="K150" s="3" t="s">
        <v>67</v>
      </c>
      <c r="L150" s="5">
        <v>0</v>
      </c>
      <c r="M150" s="5"/>
      <c r="N150" s="5"/>
      <c r="O150" s="5">
        <v>0</v>
      </c>
      <c r="P150" s="5"/>
      <c r="Q150" s="5"/>
      <c r="R150" s="5">
        <v>110</v>
      </c>
      <c r="S150" s="5">
        <f>R150*0.9</f>
        <v>99</v>
      </c>
      <c r="T150" s="5">
        <f>R150*1.1</f>
        <v>121.00000000000001</v>
      </c>
      <c r="U150" s="5">
        <v>110</v>
      </c>
      <c r="V150" s="5">
        <f>U150*0.9</f>
        <v>99</v>
      </c>
      <c r="W150" s="5">
        <f>U150*1.1</f>
        <v>121.00000000000001</v>
      </c>
      <c r="X150" s="5">
        <v>110</v>
      </c>
      <c r="Y150" s="5">
        <f>X150*0.9</f>
        <v>99</v>
      </c>
      <c r="Z150" s="5">
        <f>X150*1.1</f>
        <v>121.00000000000001</v>
      </c>
      <c r="AA150" s="5">
        <v>110</v>
      </c>
      <c r="AB150" s="5">
        <f>AA150*0.9</f>
        <v>99</v>
      </c>
      <c r="AC150" s="5">
        <f>AA150*1.1</f>
        <v>121.00000000000001</v>
      </c>
    </row>
    <row r="151" spans="1:31" x14ac:dyDescent="0.2">
      <c r="A151" s="3" t="s">
        <v>29</v>
      </c>
      <c r="B151" s="3" t="s">
        <v>221</v>
      </c>
      <c r="C151" s="3" t="s">
        <v>124</v>
      </c>
      <c r="D151" s="3" t="s">
        <v>125</v>
      </c>
      <c r="E151" s="3" t="s">
        <v>219</v>
      </c>
      <c r="F151" s="3" t="s">
        <v>108</v>
      </c>
      <c r="G151" s="3" t="s">
        <v>84</v>
      </c>
      <c r="H151" s="6" t="s">
        <v>82</v>
      </c>
      <c r="I151" s="17" t="s">
        <v>220</v>
      </c>
      <c r="J151" s="3"/>
      <c r="K151" s="3" t="s">
        <v>67</v>
      </c>
      <c r="L151" s="5">
        <v>0</v>
      </c>
      <c r="M151" s="5"/>
      <c r="N151" s="5"/>
      <c r="O151" s="5">
        <v>0</v>
      </c>
      <c r="P151" s="5"/>
      <c r="Q151" s="5"/>
      <c r="R151" s="5">
        <v>120</v>
      </c>
      <c r="S151" s="5">
        <f>R151*0.9</f>
        <v>108</v>
      </c>
      <c r="T151" s="5">
        <f>R151*1.1</f>
        <v>132</v>
      </c>
      <c r="U151" s="5">
        <v>120</v>
      </c>
      <c r="V151" s="5">
        <f>U151*0.9</f>
        <v>108</v>
      </c>
      <c r="W151" s="5">
        <f>U151*1.1</f>
        <v>132</v>
      </c>
      <c r="X151" s="5">
        <v>120</v>
      </c>
      <c r="Y151" s="5">
        <f>X151*0.9</f>
        <v>108</v>
      </c>
      <c r="Z151" s="5">
        <f>X151*1.1</f>
        <v>132</v>
      </c>
      <c r="AA151" s="5">
        <v>120</v>
      </c>
      <c r="AB151" s="5">
        <f>AA151*0.9</f>
        <v>108</v>
      </c>
      <c r="AC151" s="5">
        <f>AA151*1.1</f>
        <v>132</v>
      </c>
    </row>
    <row r="152" spans="1:31" x14ac:dyDescent="0.2">
      <c r="A152" s="3" t="s">
        <v>26</v>
      </c>
      <c r="B152" s="3" t="s">
        <v>20</v>
      </c>
      <c r="C152" s="3" t="s">
        <v>69</v>
      </c>
      <c r="D152" s="3" t="s">
        <v>122</v>
      </c>
      <c r="E152" s="3" t="s">
        <v>199</v>
      </c>
      <c r="F152" s="3" t="s">
        <v>102</v>
      </c>
      <c r="G152" s="2" t="s">
        <v>86</v>
      </c>
      <c r="H152" s="3" t="s">
        <v>80</v>
      </c>
      <c r="J152" s="2" t="s">
        <v>200</v>
      </c>
      <c r="K152" s="1" t="s">
        <v>117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ref="AE152:AE158" si="24">IF(L152&lt;M152,"ISSUE","")</f>
        <v/>
      </c>
    </row>
    <row r="153" spans="1:31" x14ac:dyDescent="0.2">
      <c r="A153" s="3" t="s">
        <v>26</v>
      </c>
      <c r="B153" s="3" t="s">
        <v>20</v>
      </c>
      <c r="C153" s="3" t="s">
        <v>70</v>
      </c>
      <c r="D153" s="3" t="s">
        <v>122</v>
      </c>
      <c r="E153" s="3" t="s">
        <v>199</v>
      </c>
      <c r="F153" s="3" t="s">
        <v>102</v>
      </c>
      <c r="G153" s="2" t="s">
        <v>86</v>
      </c>
      <c r="H153" s="3" t="s">
        <v>80</v>
      </c>
      <c r="J153" s="2" t="s">
        <v>200</v>
      </c>
      <c r="K153" s="1" t="s">
        <v>117</v>
      </c>
      <c r="L153" s="5">
        <v>2</v>
      </c>
      <c r="M153" s="5"/>
      <c r="N153" s="5"/>
      <c r="O153" s="5">
        <v>2</v>
      </c>
      <c r="P153" s="5"/>
      <c r="Q153" s="5"/>
      <c r="R153" s="5">
        <v>2</v>
      </c>
      <c r="S153" s="5"/>
      <c r="T153" s="5"/>
      <c r="U153" s="5">
        <v>2</v>
      </c>
      <c r="V153" s="5"/>
      <c r="W153" s="5"/>
      <c r="X153" s="5">
        <v>2</v>
      </c>
      <c r="Y153" s="5"/>
      <c r="Z153" s="5"/>
      <c r="AA153" s="5">
        <v>2</v>
      </c>
      <c r="AB153" s="5"/>
      <c r="AC153" s="5"/>
      <c r="AE153" s="1" t="str">
        <f t="shared" si="24"/>
        <v/>
      </c>
    </row>
    <row r="154" spans="1:31" x14ac:dyDescent="0.2">
      <c r="A154" s="3" t="s">
        <v>26</v>
      </c>
      <c r="B154" s="3" t="s">
        <v>20</v>
      </c>
      <c r="C154" s="3" t="s">
        <v>71</v>
      </c>
      <c r="D154" s="3" t="s">
        <v>122</v>
      </c>
      <c r="E154" s="3" t="s">
        <v>199</v>
      </c>
      <c r="F154" s="3" t="s">
        <v>102</v>
      </c>
      <c r="G154" s="2" t="s">
        <v>86</v>
      </c>
      <c r="H154" s="3" t="s">
        <v>80</v>
      </c>
      <c r="J154" s="2" t="s">
        <v>200</v>
      </c>
      <c r="K154" s="1" t="s">
        <v>117</v>
      </c>
      <c r="L154" s="5">
        <v>2</v>
      </c>
      <c r="M154" s="5"/>
      <c r="N154" s="5"/>
      <c r="O154" s="5">
        <v>2</v>
      </c>
      <c r="P154" s="5"/>
      <c r="Q154" s="5"/>
      <c r="R154" s="5">
        <v>2</v>
      </c>
      <c r="S154" s="5"/>
      <c r="T154" s="5"/>
      <c r="U154" s="5">
        <v>2</v>
      </c>
      <c r="V154" s="5"/>
      <c r="W154" s="5"/>
      <c r="X154" s="5">
        <v>2</v>
      </c>
      <c r="Y154" s="5"/>
      <c r="Z154" s="5"/>
      <c r="AA154" s="5">
        <v>2</v>
      </c>
      <c r="AB154" s="5"/>
      <c r="AC154" s="5"/>
      <c r="AE154" s="1" t="str">
        <f t="shared" si="24"/>
        <v/>
      </c>
    </row>
    <row r="155" spans="1:31" x14ac:dyDescent="0.2">
      <c r="A155" s="3" t="s">
        <v>26</v>
      </c>
      <c r="B155" s="3" t="s">
        <v>20</v>
      </c>
      <c r="C155" s="3" t="s">
        <v>120</v>
      </c>
      <c r="D155" s="3" t="s">
        <v>123</v>
      </c>
      <c r="E155" s="3" t="s">
        <v>199</v>
      </c>
      <c r="F155" s="3" t="s">
        <v>102</v>
      </c>
      <c r="G155" s="2" t="s">
        <v>86</v>
      </c>
      <c r="H155" s="3" t="s">
        <v>80</v>
      </c>
      <c r="J155" s="2" t="s">
        <v>200</v>
      </c>
      <c r="K155" s="1" t="s">
        <v>117</v>
      </c>
      <c r="L155" s="5">
        <v>3</v>
      </c>
      <c r="M155" s="5"/>
      <c r="N155" s="5"/>
      <c r="O155" s="5">
        <v>3</v>
      </c>
      <c r="P155" s="5"/>
      <c r="Q155" s="5"/>
      <c r="R155" s="5">
        <v>3</v>
      </c>
      <c r="S155" s="5"/>
      <c r="T155" s="5"/>
      <c r="U155" s="5">
        <v>3</v>
      </c>
      <c r="V155" s="5"/>
      <c r="W155" s="5"/>
      <c r="X155" s="5">
        <v>3</v>
      </c>
      <c r="Y155" s="5"/>
      <c r="Z155" s="5"/>
      <c r="AA155" s="5">
        <v>3</v>
      </c>
      <c r="AB155" s="5"/>
      <c r="AC155" s="5"/>
      <c r="AE155" s="1" t="str">
        <f t="shared" si="24"/>
        <v/>
      </c>
    </row>
    <row r="156" spans="1:31" x14ac:dyDescent="0.2">
      <c r="A156" s="3" t="s">
        <v>26</v>
      </c>
      <c r="B156" s="3" t="s">
        <v>20</v>
      </c>
      <c r="C156" s="3" t="s">
        <v>197</v>
      </c>
      <c r="D156" s="3" t="s">
        <v>198</v>
      </c>
      <c r="E156" s="3" t="s">
        <v>199</v>
      </c>
      <c r="F156" s="3" t="s">
        <v>102</v>
      </c>
      <c r="G156" s="2" t="s">
        <v>86</v>
      </c>
      <c r="H156" s="3" t="s">
        <v>80</v>
      </c>
      <c r="J156" s="2" t="s">
        <v>200</v>
      </c>
      <c r="K156" s="1" t="s">
        <v>117</v>
      </c>
      <c r="L156" s="5">
        <v>5</v>
      </c>
      <c r="M156" s="5"/>
      <c r="N156" s="5"/>
      <c r="O156" s="5">
        <v>5</v>
      </c>
      <c r="P156" s="5"/>
      <c r="Q156" s="5"/>
      <c r="R156" s="5">
        <v>5</v>
      </c>
      <c r="S156" s="5"/>
      <c r="T156" s="5"/>
      <c r="U156" s="5">
        <v>5</v>
      </c>
      <c r="V156" s="5"/>
      <c r="W156" s="5"/>
      <c r="X156" s="5">
        <v>5</v>
      </c>
      <c r="Y156" s="5"/>
      <c r="Z156" s="5"/>
      <c r="AA156" s="5">
        <v>5</v>
      </c>
      <c r="AB156" s="5"/>
      <c r="AC156" s="5"/>
      <c r="AE156" s="1" t="str">
        <f t="shared" si="24"/>
        <v/>
      </c>
    </row>
    <row r="157" spans="1:31" x14ac:dyDescent="0.2">
      <c r="A157" s="3" t="s">
        <v>26</v>
      </c>
      <c r="B157" s="3" t="s">
        <v>20</v>
      </c>
      <c r="C157" s="3" t="s">
        <v>72</v>
      </c>
      <c r="D157" s="3" t="s">
        <v>126</v>
      </c>
      <c r="E157" s="3" t="s">
        <v>199</v>
      </c>
      <c r="F157" s="3" t="s">
        <v>102</v>
      </c>
      <c r="G157" s="2" t="s">
        <v>86</v>
      </c>
      <c r="H157" s="3" t="s">
        <v>80</v>
      </c>
      <c r="J157" s="2" t="s">
        <v>200</v>
      </c>
      <c r="K157" s="1" t="s">
        <v>117</v>
      </c>
      <c r="L157" s="5">
        <v>6</v>
      </c>
      <c r="M157" s="5"/>
      <c r="N157" s="5"/>
      <c r="O157" s="5">
        <v>6</v>
      </c>
      <c r="P157" s="5"/>
      <c r="Q157" s="5"/>
      <c r="R157" s="5">
        <v>6</v>
      </c>
      <c r="S157" s="5"/>
      <c r="T157" s="5"/>
      <c r="U157" s="5">
        <v>6</v>
      </c>
      <c r="V157" s="5"/>
      <c r="W157" s="5"/>
      <c r="X157" s="5">
        <v>6</v>
      </c>
      <c r="Y157" s="5"/>
      <c r="Z157" s="5"/>
      <c r="AA157" s="5">
        <v>6</v>
      </c>
      <c r="AB157" s="5"/>
      <c r="AC157" s="5"/>
      <c r="AE157" s="1" t="str">
        <f t="shared" si="24"/>
        <v/>
      </c>
    </row>
    <row r="158" spans="1:31" x14ac:dyDescent="0.2">
      <c r="A158" s="3" t="s">
        <v>26</v>
      </c>
      <c r="B158" s="3" t="s">
        <v>20</v>
      </c>
      <c r="C158" s="3" t="s">
        <v>124</v>
      </c>
      <c r="D158" s="3" t="s">
        <v>125</v>
      </c>
      <c r="E158" s="3" t="s">
        <v>199</v>
      </c>
      <c r="F158" s="3" t="s">
        <v>102</v>
      </c>
      <c r="G158" s="2" t="s">
        <v>86</v>
      </c>
      <c r="H158" s="3" t="s">
        <v>80</v>
      </c>
      <c r="J158" s="2" t="s">
        <v>200</v>
      </c>
      <c r="K158" s="1" t="s">
        <v>117</v>
      </c>
      <c r="L158" s="5">
        <v>8</v>
      </c>
      <c r="M158" s="5"/>
      <c r="N158" s="5"/>
      <c r="O158" s="5">
        <v>8</v>
      </c>
      <c r="P158" s="5"/>
      <c r="Q158" s="5"/>
      <c r="R158" s="5">
        <v>8</v>
      </c>
      <c r="S158" s="5"/>
      <c r="T158" s="5"/>
      <c r="U158" s="5">
        <v>8</v>
      </c>
      <c r="V158" s="5"/>
      <c r="W158" s="5"/>
      <c r="X158" s="5">
        <v>8</v>
      </c>
      <c r="Y158" s="5"/>
      <c r="Z158" s="5"/>
      <c r="AA158" s="5">
        <v>8</v>
      </c>
      <c r="AB158" s="5"/>
      <c r="AC158" s="5"/>
      <c r="AE158" s="1" t="str">
        <f t="shared" si="24"/>
        <v/>
      </c>
    </row>
    <row r="159" spans="1:31" ht="15" x14ac:dyDescent="0.2">
      <c r="A159" s="3" t="s">
        <v>26</v>
      </c>
      <c r="B159" s="3" t="s">
        <v>20</v>
      </c>
      <c r="C159" s="3" t="s">
        <v>69</v>
      </c>
      <c r="D159" s="3" t="s">
        <v>122</v>
      </c>
      <c r="E159" s="3" t="s">
        <v>159</v>
      </c>
      <c r="F159" s="3" t="s">
        <v>98</v>
      </c>
      <c r="G159" s="12" t="s">
        <v>84</v>
      </c>
      <c r="H159" s="3" t="s">
        <v>82</v>
      </c>
      <c r="I159" s="21" t="s">
        <v>137</v>
      </c>
      <c r="J159" s="3" t="s">
        <v>141</v>
      </c>
      <c r="K159" s="3" t="s">
        <v>67</v>
      </c>
      <c r="L159" s="12">
        <v>194</v>
      </c>
      <c r="M159" s="12">
        <f>L159*0.75</f>
        <v>145.5</v>
      </c>
      <c r="N159" s="12">
        <f>L159*1.25</f>
        <v>242.5</v>
      </c>
      <c r="O159" s="12">
        <v>194</v>
      </c>
      <c r="P159" s="12">
        <f>O159*0.75</f>
        <v>145.5</v>
      </c>
      <c r="Q159" s="12">
        <f>O159*1.25</f>
        <v>242.5</v>
      </c>
      <c r="R159" s="12">
        <v>194</v>
      </c>
      <c r="S159" s="12">
        <f>R159*0.75</f>
        <v>145.5</v>
      </c>
      <c r="T159" s="12">
        <f>R159*1.25</f>
        <v>242.5</v>
      </c>
      <c r="U159" s="12">
        <v>194</v>
      </c>
      <c r="V159" s="12">
        <f>U159*0.75</f>
        <v>145.5</v>
      </c>
      <c r="W159" s="12">
        <f>U159*1.25</f>
        <v>242.5</v>
      </c>
      <c r="X159" s="12">
        <v>194</v>
      </c>
      <c r="Y159" s="12">
        <f>X159*0.75</f>
        <v>145.5</v>
      </c>
      <c r="Z159" s="12">
        <f>X159*1.25</f>
        <v>242.5</v>
      </c>
      <c r="AA159" s="12">
        <v>194</v>
      </c>
      <c r="AB159" s="12">
        <f>AA159*0.75</f>
        <v>145.5</v>
      </c>
      <c r="AC159" s="12">
        <f>AA159*1.25</f>
        <v>242.5</v>
      </c>
    </row>
    <row r="160" spans="1:31" ht="15" x14ac:dyDescent="0.2">
      <c r="A160" s="3" t="s">
        <v>26</v>
      </c>
      <c r="B160" s="3" t="s">
        <v>20</v>
      </c>
      <c r="C160" s="3" t="s">
        <v>70</v>
      </c>
      <c r="D160" s="3" t="s">
        <v>122</v>
      </c>
      <c r="E160" s="3" t="s">
        <v>159</v>
      </c>
      <c r="F160" s="3" t="s">
        <v>98</v>
      </c>
      <c r="G160" s="12" t="s">
        <v>84</v>
      </c>
      <c r="H160" s="3" t="s">
        <v>82</v>
      </c>
      <c r="I160" s="21" t="s">
        <v>137</v>
      </c>
      <c r="J160" s="3" t="s">
        <v>141</v>
      </c>
      <c r="K160" s="3" t="s">
        <v>67</v>
      </c>
      <c r="L160" s="12">
        <v>416</v>
      </c>
      <c r="M160" s="12">
        <f>L160*0.75</f>
        <v>312</v>
      </c>
      <c r="N160" s="12">
        <f>L160*1.25</f>
        <v>520</v>
      </c>
      <c r="O160" s="12">
        <v>416</v>
      </c>
      <c r="P160" s="12">
        <f>O160*0.75</f>
        <v>312</v>
      </c>
      <c r="Q160" s="12">
        <f>O160*1.25</f>
        <v>520</v>
      </c>
      <c r="R160" s="12">
        <v>416</v>
      </c>
      <c r="S160" s="12">
        <f>R160*0.75</f>
        <v>312</v>
      </c>
      <c r="T160" s="12">
        <f>R160*1.25</f>
        <v>520</v>
      </c>
      <c r="U160" s="12">
        <v>416</v>
      </c>
      <c r="V160" s="12">
        <f>U160*0.75</f>
        <v>312</v>
      </c>
      <c r="W160" s="12">
        <f>U160*1.25</f>
        <v>520</v>
      </c>
      <c r="X160" s="12">
        <v>416</v>
      </c>
      <c r="Y160" s="12">
        <f>X160*0.75</f>
        <v>312</v>
      </c>
      <c r="Z160" s="12">
        <f>X160*1.25</f>
        <v>520</v>
      </c>
      <c r="AA160" s="12">
        <v>416</v>
      </c>
      <c r="AB160" s="12">
        <f>AA160*0.75</f>
        <v>312</v>
      </c>
      <c r="AC160" s="12">
        <f>AA160*1.25</f>
        <v>520</v>
      </c>
    </row>
    <row r="161" spans="1:29" ht="15" x14ac:dyDescent="0.2">
      <c r="A161" s="3" t="s">
        <v>26</v>
      </c>
      <c r="B161" s="3" t="s">
        <v>20</v>
      </c>
      <c r="C161" s="3" t="s">
        <v>71</v>
      </c>
      <c r="D161" s="3" t="s">
        <v>122</v>
      </c>
      <c r="E161" s="3" t="s">
        <v>159</v>
      </c>
      <c r="F161" s="3" t="s">
        <v>98</v>
      </c>
      <c r="G161" s="12" t="s">
        <v>84</v>
      </c>
      <c r="H161" s="3" t="s">
        <v>82</v>
      </c>
      <c r="I161" s="21" t="s">
        <v>137</v>
      </c>
      <c r="J161" s="3" t="s">
        <v>141</v>
      </c>
      <c r="K161" s="3" t="s">
        <v>67</v>
      </c>
      <c r="L161" s="12">
        <v>998</v>
      </c>
      <c r="M161" s="12">
        <f>L161*0.75</f>
        <v>748.5</v>
      </c>
      <c r="N161" s="12">
        <f>L161*1.25</f>
        <v>1247.5</v>
      </c>
      <c r="O161" s="12">
        <v>998</v>
      </c>
      <c r="P161" s="12">
        <f>O161*0.75</f>
        <v>748.5</v>
      </c>
      <c r="Q161" s="12">
        <f>O161*1.25</f>
        <v>1247.5</v>
      </c>
      <c r="R161" s="12">
        <v>998</v>
      </c>
      <c r="S161" s="12">
        <f>R161*0.75</f>
        <v>748.5</v>
      </c>
      <c r="T161" s="12">
        <f>R161*1.25</f>
        <v>1247.5</v>
      </c>
      <c r="U161" s="12">
        <v>998</v>
      </c>
      <c r="V161" s="12">
        <f>U161*0.75</f>
        <v>748.5</v>
      </c>
      <c r="W161" s="12">
        <f>U161*1.25</f>
        <v>1247.5</v>
      </c>
      <c r="X161" s="12">
        <v>998</v>
      </c>
      <c r="Y161" s="12">
        <f>X161*0.75</f>
        <v>748.5</v>
      </c>
      <c r="Z161" s="12">
        <f>X161*1.25</f>
        <v>1247.5</v>
      </c>
      <c r="AA161" s="12">
        <v>998</v>
      </c>
      <c r="AB161" s="12">
        <f>AA161*0.75</f>
        <v>748.5</v>
      </c>
      <c r="AC161" s="12">
        <f>AA161*1.25</f>
        <v>1247.5</v>
      </c>
    </row>
    <row r="162" spans="1:29" ht="15" x14ac:dyDescent="0.2">
      <c r="A162" s="3" t="s">
        <v>26</v>
      </c>
      <c r="B162" s="3" t="s">
        <v>20</v>
      </c>
      <c r="C162" s="3" t="s">
        <v>120</v>
      </c>
      <c r="D162" s="3" t="s">
        <v>123</v>
      </c>
      <c r="E162" s="3" t="s">
        <v>159</v>
      </c>
      <c r="F162" s="3" t="s">
        <v>98</v>
      </c>
      <c r="G162" s="12" t="s">
        <v>84</v>
      </c>
      <c r="H162" s="3" t="s">
        <v>82</v>
      </c>
      <c r="I162" s="21" t="s">
        <v>137</v>
      </c>
      <c r="J162" s="3" t="s">
        <v>141</v>
      </c>
      <c r="K162" s="3" t="s">
        <v>67</v>
      </c>
      <c r="L162" s="12">
        <f>R162</f>
        <v>1100</v>
      </c>
      <c r="M162" s="12">
        <f>L162*0.75</f>
        <v>825</v>
      </c>
      <c r="N162" s="12">
        <f>L162*1.25</f>
        <v>1375</v>
      </c>
      <c r="O162" s="12">
        <v>1100</v>
      </c>
      <c r="P162" s="12">
        <f>O162*0.75</f>
        <v>825</v>
      </c>
      <c r="Q162" s="12">
        <f>O162*1.25</f>
        <v>1375</v>
      </c>
      <c r="R162" s="12">
        <v>1100</v>
      </c>
      <c r="S162" s="12">
        <f>R162*0.75</f>
        <v>825</v>
      </c>
      <c r="T162" s="12">
        <f>R162*1.25</f>
        <v>1375</v>
      </c>
      <c r="U162" s="12">
        <v>1100</v>
      </c>
      <c r="V162" s="12">
        <f>U162*0.75</f>
        <v>825</v>
      </c>
      <c r="W162" s="12">
        <f>U162*1.25</f>
        <v>1375</v>
      </c>
      <c r="X162" s="12">
        <v>1100</v>
      </c>
      <c r="Y162" s="12">
        <f>X162*0.75</f>
        <v>825</v>
      </c>
      <c r="Z162" s="12">
        <f>X162*1.25</f>
        <v>1375</v>
      </c>
      <c r="AA162" s="12">
        <v>1100</v>
      </c>
      <c r="AB162" s="12">
        <f>AA162*0.75</f>
        <v>825</v>
      </c>
      <c r="AC162" s="12">
        <f>AA162*1.25</f>
        <v>1375</v>
      </c>
    </row>
    <row r="163" spans="1:29" ht="15" x14ac:dyDescent="0.2">
      <c r="A163" s="3" t="s">
        <v>26</v>
      </c>
      <c r="B163" s="3" t="s">
        <v>20</v>
      </c>
      <c r="C163" s="3" t="s">
        <v>197</v>
      </c>
      <c r="D163" s="3" t="s">
        <v>198</v>
      </c>
      <c r="E163" s="3" t="s">
        <v>159</v>
      </c>
      <c r="F163" s="3" t="s">
        <v>98</v>
      </c>
      <c r="G163" s="12" t="s">
        <v>84</v>
      </c>
      <c r="H163" s="3" t="s">
        <v>82</v>
      </c>
      <c r="I163" s="21" t="s">
        <v>137</v>
      </c>
      <c r="J163" s="3" t="s">
        <v>141</v>
      </c>
      <c r="K163" s="3" t="s">
        <v>67</v>
      </c>
      <c r="L163" s="12">
        <v>1138</v>
      </c>
      <c r="M163" s="12">
        <f>L163*0.75</f>
        <v>853.5</v>
      </c>
      <c r="N163" s="12">
        <f>L163*1.25</f>
        <v>1422.5</v>
      </c>
      <c r="O163" s="12">
        <v>1138</v>
      </c>
      <c r="P163" s="12">
        <f>O163*0.75</f>
        <v>853.5</v>
      </c>
      <c r="Q163" s="12">
        <f>O163*1.25</f>
        <v>1422.5</v>
      </c>
      <c r="R163" s="12">
        <v>1138</v>
      </c>
      <c r="S163" s="12">
        <f>R163*0.75</f>
        <v>853.5</v>
      </c>
      <c r="T163" s="12">
        <f>R163*1.25</f>
        <v>1422.5</v>
      </c>
      <c r="U163" s="12">
        <v>1138</v>
      </c>
      <c r="V163" s="12">
        <f>U163*0.75</f>
        <v>853.5</v>
      </c>
      <c r="W163" s="12">
        <f>U163*1.25</f>
        <v>1422.5</v>
      </c>
      <c r="X163" s="12">
        <v>1138</v>
      </c>
      <c r="Y163" s="12">
        <f>X163*0.75</f>
        <v>853.5</v>
      </c>
      <c r="Z163" s="12">
        <f>X163*1.25</f>
        <v>1422.5</v>
      </c>
      <c r="AA163" s="12">
        <v>1138</v>
      </c>
      <c r="AB163" s="12">
        <f>AA163*0.75</f>
        <v>853.5</v>
      </c>
      <c r="AC163" s="12">
        <f>AA163*1.25</f>
        <v>1422.5</v>
      </c>
    </row>
    <row r="164" spans="1:29" ht="15" x14ac:dyDescent="0.2">
      <c r="A164" s="3" t="s">
        <v>26</v>
      </c>
      <c r="B164" s="3" t="s">
        <v>20</v>
      </c>
      <c r="C164" s="3" t="s">
        <v>72</v>
      </c>
      <c r="D164" s="3" t="s">
        <v>126</v>
      </c>
      <c r="E164" s="3" t="s">
        <v>159</v>
      </c>
      <c r="F164" s="3" t="s">
        <v>98</v>
      </c>
      <c r="G164" s="12" t="s">
        <v>84</v>
      </c>
      <c r="H164" s="3" t="s">
        <v>82</v>
      </c>
      <c r="I164" s="21" t="s">
        <v>137</v>
      </c>
      <c r="J164" s="3" t="s">
        <v>141</v>
      </c>
      <c r="K164" s="3" t="s">
        <v>67</v>
      </c>
      <c r="L164" s="12">
        <v>1422</v>
      </c>
      <c r="M164" s="12">
        <f>L164*0.75</f>
        <v>1066.5</v>
      </c>
      <c r="N164" s="12">
        <f>L164*1.25</f>
        <v>1777.5</v>
      </c>
      <c r="O164" s="12">
        <v>1422</v>
      </c>
      <c r="P164" s="12">
        <f>O164*0.75</f>
        <v>1066.5</v>
      </c>
      <c r="Q164" s="12">
        <f>O164*1.25</f>
        <v>1777.5</v>
      </c>
      <c r="R164" s="12">
        <v>1422</v>
      </c>
      <c r="S164" s="12">
        <f>R164*0.75</f>
        <v>1066.5</v>
      </c>
      <c r="T164" s="12">
        <f>R164*1.25</f>
        <v>1777.5</v>
      </c>
      <c r="U164" s="12">
        <v>1422</v>
      </c>
      <c r="V164" s="12">
        <f>U164*0.75</f>
        <v>1066.5</v>
      </c>
      <c r="W164" s="12">
        <f>U164*1.25</f>
        <v>1777.5</v>
      </c>
      <c r="X164" s="12">
        <v>1422</v>
      </c>
      <c r="Y164" s="12">
        <f>X164*0.75</f>
        <v>1066.5</v>
      </c>
      <c r="Z164" s="12">
        <f>X164*1.25</f>
        <v>1777.5</v>
      </c>
      <c r="AA164" s="12">
        <v>1422</v>
      </c>
      <c r="AB164" s="12">
        <f>AA164*0.75</f>
        <v>1066.5</v>
      </c>
      <c r="AC164" s="12">
        <f>AA164*1.25</f>
        <v>1777.5</v>
      </c>
    </row>
    <row r="165" spans="1:29" ht="15" x14ac:dyDescent="0.2">
      <c r="A165" s="3" t="s">
        <v>26</v>
      </c>
      <c r="B165" s="3" t="s">
        <v>20</v>
      </c>
      <c r="C165" s="3" t="s">
        <v>124</v>
      </c>
      <c r="D165" s="3" t="s">
        <v>125</v>
      </c>
      <c r="E165" s="3" t="s">
        <v>159</v>
      </c>
      <c r="F165" s="3" t="s">
        <v>98</v>
      </c>
      <c r="G165" s="12" t="s">
        <v>84</v>
      </c>
      <c r="H165" s="3" t="s">
        <v>82</v>
      </c>
      <c r="I165" s="21" t="s">
        <v>137</v>
      </c>
      <c r="J165" s="3" t="s">
        <v>141</v>
      </c>
      <c r="K165" s="3" t="s">
        <v>67</v>
      </c>
      <c r="L165" s="12">
        <v>2133</v>
      </c>
      <c r="M165" s="12">
        <f>L165*0.75</f>
        <v>1599.75</v>
      </c>
      <c r="N165" s="12">
        <f>L165*1.25</f>
        <v>2666.25</v>
      </c>
      <c r="O165" s="12">
        <v>2133</v>
      </c>
      <c r="P165" s="12">
        <f>O165*0.75</f>
        <v>1599.75</v>
      </c>
      <c r="Q165" s="12">
        <f>O165*1.25</f>
        <v>2666.25</v>
      </c>
      <c r="R165" s="12">
        <v>2133</v>
      </c>
      <c r="S165" s="12">
        <f>R165*0.75</f>
        <v>1599.75</v>
      </c>
      <c r="T165" s="12">
        <f>R165*1.25</f>
        <v>2666.25</v>
      </c>
      <c r="U165" s="12">
        <v>2133</v>
      </c>
      <c r="V165" s="12">
        <f>U165*0.75</f>
        <v>1599.75</v>
      </c>
      <c r="W165" s="12">
        <f>U165*1.25</f>
        <v>2666.25</v>
      </c>
      <c r="X165" s="12">
        <v>2133</v>
      </c>
      <c r="Y165" s="12">
        <f>X165*0.75</f>
        <v>1599.75</v>
      </c>
      <c r="Z165" s="12">
        <f>X165*1.25</f>
        <v>2666.25</v>
      </c>
      <c r="AA165" s="12">
        <v>2133</v>
      </c>
      <c r="AB165" s="12">
        <f>AA165*0.75</f>
        <v>1599.75</v>
      </c>
      <c r="AC165" s="12">
        <f>AA165*1.25</f>
        <v>2666.25</v>
      </c>
    </row>
    <row r="166" spans="1:29" ht="15" x14ac:dyDescent="0.2">
      <c r="A166" s="3" t="s">
        <v>26</v>
      </c>
      <c r="B166" s="3" t="s">
        <v>20</v>
      </c>
      <c r="C166" s="3" t="s">
        <v>69</v>
      </c>
      <c r="D166" s="3" t="s">
        <v>122</v>
      </c>
      <c r="E166" s="3" t="s">
        <v>157</v>
      </c>
      <c r="F166" s="3" t="s">
        <v>98</v>
      </c>
      <c r="G166" s="12" t="s">
        <v>84</v>
      </c>
      <c r="H166" s="3" t="s">
        <v>82</v>
      </c>
      <c r="I166" s="21" t="s">
        <v>137</v>
      </c>
      <c r="J166" s="3" t="s">
        <v>141</v>
      </c>
      <c r="K166" s="3" t="s">
        <v>67</v>
      </c>
      <c r="L166" s="12">
        <f>R166</f>
        <v>310</v>
      </c>
      <c r="M166" s="12">
        <f>L166*0.75</f>
        <v>232.5</v>
      </c>
      <c r="N166" s="12">
        <f>L166*1.25</f>
        <v>387.5</v>
      </c>
      <c r="O166" s="12">
        <f>R166</f>
        <v>310</v>
      </c>
      <c r="P166" s="12">
        <f>O166*0.75</f>
        <v>232.5</v>
      </c>
      <c r="Q166" s="12">
        <f>O166*1.25</f>
        <v>387.5</v>
      </c>
      <c r="R166" s="12">
        <v>310</v>
      </c>
      <c r="S166" s="12">
        <f>R166*0.75</f>
        <v>232.5</v>
      </c>
      <c r="T166" s="12">
        <f>R166*1.25</f>
        <v>387.5</v>
      </c>
      <c r="U166" s="12">
        <f>R166</f>
        <v>310</v>
      </c>
      <c r="V166" s="12">
        <f>U166*0.75</f>
        <v>232.5</v>
      </c>
      <c r="W166" s="12">
        <f>U166*1.25</f>
        <v>387.5</v>
      </c>
      <c r="X166" s="12">
        <f>R166</f>
        <v>310</v>
      </c>
      <c r="Y166" s="12">
        <f>X166*0.75</f>
        <v>232.5</v>
      </c>
      <c r="Z166" s="12">
        <f>X166*1.25</f>
        <v>387.5</v>
      </c>
      <c r="AA166" s="12">
        <f>R166</f>
        <v>310</v>
      </c>
      <c r="AB166" s="12">
        <f>AA166*0.75</f>
        <v>232.5</v>
      </c>
      <c r="AC166" s="12">
        <f>AA166*1.25</f>
        <v>387.5</v>
      </c>
    </row>
    <row r="167" spans="1:29" ht="15" x14ac:dyDescent="0.2">
      <c r="A167" s="3" t="s">
        <v>26</v>
      </c>
      <c r="B167" s="3" t="s">
        <v>20</v>
      </c>
      <c r="C167" s="3" t="s">
        <v>70</v>
      </c>
      <c r="D167" s="3" t="s">
        <v>122</v>
      </c>
      <c r="E167" s="3" t="s">
        <v>157</v>
      </c>
      <c r="F167" s="3" t="s">
        <v>98</v>
      </c>
      <c r="G167" s="12" t="s">
        <v>84</v>
      </c>
      <c r="H167" s="3" t="s">
        <v>82</v>
      </c>
      <c r="I167" s="21" t="s">
        <v>137</v>
      </c>
      <c r="J167" s="3" t="s">
        <v>141</v>
      </c>
      <c r="K167" s="3" t="s">
        <v>67</v>
      </c>
      <c r="L167" s="12">
        <f>R167</f>
        <v>665</v>
      </c>
      <c r="M167" s="12">
        <f>L167*0.75</f>
        <v>498.75</v>
      </c>
      <c r="N167" s="12">
        <f>L167*1.25</f>
        <v>831.25</v>
      </c>
      <c r="O167" s="12">
        <f>R167</f>
        <v>665</v>
      </c>
      <c r="P167" s="12">
        <f>O167*0.75</f>
        <v>498.75</v>
      </c>
      <c r="Q167" s="12">
        <f>O167*1.25</f>
        <v>831.25</v>
      </c>
      <c r="R167" s="12">
        <v>665</v>
      </c>
      <c r="S167" s="12">
        <f>R167*0.75</f>
        <v>498.75</v>
      </c>
      <c r="T167" s="12">
        <f>R167*1.25</f>
        <v>831.25</v>
      </c>
      <c r="U167" s="12">
        <f>R167</f>
        <v>665</v>
      </c>
      <c r="V167" s="12">
        <f>U167*0.75</f>
        <v>498.75</v>
      </c>
      <c r="W167" s="12">
        <f>U167*1.25</f>
        <v>831.25</v>
      </c>
      <c r="X167" s="12">
        <f>R167</f>
        <v>665</v>
      </c>
      <c r="Y167" s="12">
        <f>X167*0.75</f>
        <v>498.75</v>
      </c>
      <c r="Z167" s="12">
        <f>X167*1.25</f>
        <v>831.25</v>
      </c>
      <c r="AA167" s="12">
        <f>R167</f>
        <v>665</v>
      </c>
      <c r="AB167" s="12">
        <f>AA167*0.75</f>
        <v>498.75</v>
      </c>
      <c r="AC167" s="12">
        <f>AA167*1.25</f>
        <v>831.25</v>
      </c>
    </row>
    <row r="168" spans="1:29" ht="15" x14ac:dyDescent="0.2">
      <c r="A168" s="3" t="s">
        <v>26</v>
      </c>
      <c r="B168" s="3" t="s">
        <v>20</v>
      </c>
      <c r="C168" s="3" t="s">
        <v>71</v>
      </c>
      <c r="D168" s="3" t="s">
        <v>122</v>
      </c>
      <c r="E168" s="3" t="s">
        <v>157</v>
      </c>
      <c r="F168" s="3" t="s">
        <v>98</v>
      </c>
      <c r="G168" s="12" t="s">
        <v>84</v>
      </c>
      <c r="H168" s="3" t="s">
        <v>82</v>
      </c>
      <c r="I168" s="21" t="s">
        <v>137</v>
      </c>
      <c r="J168" s="3" t="s">
        <v>141</v>
      </c>
      <c r="K168" s="3" t="s">
        <v>67</v>
      </c>
      <c r="L168" s="12">
        <f>R168</f>
        <v>1596</v>
      </c>
      <c r="M168" s="12">
        <f>L168*0.75</f>
        <v>1197</v>
      </c>
      <c r="N168" s="12">
        <f>L168*1.25</f>
        <v>1995</v>
      </c>
      <c r="O168" s="12">
        <f>R168</f>
        <v>1596</v>
      </c>
      <c r="P168" s="12">
        <f>O168*0.75</f>
        <v>1197</v>
      </c>
      <c r="Q168" s="12">
        <f>O168*1.25</f>
        <v>1995</v>
      </c>
      <c r="R168" s="12">
        <v>1596</v>
      </c>
      <c r="S168" s="12">
        <f>R168*0.75</f>
        <v>1197</v>
      </c>
      <c r="T168" s="12">
        <f>R168*1.25</f>
        <v>1995</v>
      </c>
      <c r="U168" s="12">
        <f>R168</f>
        <v>1596</v>
      </c>
      <c r="V168" s="12">
        <f>U168*0.75</f>
        <v>1197</v>
      </c>
      <c r="W168" s="12">
        <f>U168*1.25</f>
        <v>1995</v>
      </c>
      <c r="X168" s="12">
        <f>R168</f>
        <v>1596</v>
      </c>
      <c r="Y168" s="12">
        <f>X168*0.75</f>
        <v>1197</v>
      </c>
      <c r="Z168" s="12">
        <f>X168*1.25</f>
        <v>1995</v>
      </c>
      <c r="AA168" s="12">
        <f>R168</f>
        <v>1596</v>
      </c>
      <c r="AB168" s="12">
        <f>AA168*0.75</f>
        <v>1197</v>
      </c>
      <c r="AC168" s="12">
        <f>AA168*1.25</f>
        <v>1995</v>
      </c>
    </row>
    <row r="169" spans="1:29" ht="15" x14ac:dyDescent="0.2">
      <c r="A169" s="3" t="s">
        <v>26</v>
      </c>
      <c r="B169" s="3" t="s">
        <v>20</v>
      </c>
      <c r="C169" s="3" t="s">
        <v>120</v>
      </c>
      <c r="D169" s="3" t="s">
        <v>123</v>
      </c>
      <c r="E169" s="3" t="s">
        <v>157</v>
      </c>
      <c r="F169" s="3" t="s">
        <v>98</v>
      </c>
      <c r="G169" s="12" t="s">
        <v>84</v>
      </c>
      <c r="H169" s="3" t="s">
        <v>82</v>
      </c>
      <c r="I169" s="21" t="s">
        <v>137</v>
      </c>
      <c r="J169" s="3" t="s">
        <v>141</v>
      </c>
      <c r="K169" s="3" t="s">
        <v>67</v>
      </c>
      <c r="L169" s="12">
        <f>R169</f>
        <v>2000</v>
      </c>
      <c r="M169" s="12">
        <f>L169*0.75</f>
        <v>1500</v>
      </c>
      <c r="N169" s="12">
        <f>L169*1.25</f>
        <v>2500</v>
      </c>
      <c r="O169" s="12">
        <f>R169</f>
        <v>2000</v>
      </c>
      <c r="P169" s="12">
        <f>O169*0.75</f>
        <v>1500</v>
      </c>
      <c r="Q169" s="12">
        <f>O169*1.25</f>
        <v>2500</v>
      </c>
      <c r="R169" s="12">
        <v>2000</v>
      </c>
      <c r="S169" s="12">
        <f>R169*0.75</f>
        <v>1500</v>
      </c>
      <c r="T169" s="12">
        <f>R169*1.25</f>
        <v>2500</v>
      </c>
      <c r="U169" s="12">
        <f>R169</f>
        <v>2000</v>
      </c>
      <c r="V169" s="12">
        <f>U169*0.75</f>
        <v>1500</v>
      </c>
      <c r="W169" s="12">
        <f>U169*1.25</f>
        <v>2500</v>
      </c>
      <c r="X169" s="12">
        <f>R169</f>
        <v>2000</v>
      </c>
      <c r="Y169" s="12">
        <f>X169*0.75</f>
        <v>1500</v>
      </c>
      <c r="Z169" s="12">
        <f>X169*1.25</f>
        <v>2500</v>
      </c>
      <c r="AA169" s="12">
        <f>R169</f>
        <v>2000</v>
      </c>
      <c r="AB169" s="12">
        <f>AA169*0.75</f>
        <v>1500</v>
      </c>
      <c r="AC169" s="12">
        <f>AA169*1.25</f>
        <v>2500</v>
      </c>
    </row>
    <row r="170" spans="1:29" ht="15" x14ac:dyDescent="0.2">
      <c r="A170" s="3" t="s">
        <v>26</v>
      </c>
      <c r="B170" s="3" t="s">
        <v>20</v>
      </c>
      <c r="C170" s="3" t="s">
        <v>197</v>
      </c>
      <c r="D170" s="3" t="s">
        <v>198</v>
      </c>
      <c r="E170" s="3" t="s">
        <v>157</v>
      </c>
      <c r="F170" s="3" t="s">
        <v>98</v>
      </c>
      <c r="G170" s="12" t="s">
        <v>84</v>
      </c>
      <c r="H170" s="3" t="s">
        <v>82</v>
      </c>
      <c r="I170" s="21" t="s">
        <v>137</v>
      </c>
      <c r="J170" s="3" t="s">
        <v>141</v>
      </c>
      <c r="K170" s="3" t="s">
        <v>67</v>
      </c>
      <c r="L170" s="12">
        <f>R170</f>
        <v>2125</v>
      </c>
      <c r="M170" s="12">
        <f>L170*0.75</f>
        <v>1593.75</v>
      </c>
      <c r="N170" s="12">
        <f>L170*1.25</f>
        <v>2656.25</v>
      </c>
      <c r="O170" s="12">
        <f>R170</f>
        <v>2125</v>
      </c>
      <c r="P170" s="12">
        <f>O170*0.75</f>
        <v>1593.75</v>
      </c>
      <c r="Q170" s="12">
        <f>O170*1.25</f>
        <v>2656.25</v>
      </c>
      <c r="R170" s="12">
        <v>2125</v>
      </c>
      <c r="S170" s="12">
        <f>R170*0.75</f>
        <v>1593.75</v>
      </c>
      <c r="T170" s="12">
        <f>R170*1.25</f>
        <v>2656.25</v>
      </c>
      <c r="U170" s="12">
        <f>R170</f>
        <v>2125</v>
      </c>
      <c r="V170" s="12">
        <f>U170*0.75</f>
        <v>1593.75</v>
      </c>
      <c r="W170" s="12">
        <f>U170*1.25</f>
        <v>2656.25</v>
      </c>
      <c r="X170" s="12">
        <f>R170</f>
        <v>2125</v>
      </c>
      <c r="Y170" s="12">
        <f>X170*0.75</f>
        <v>1593.75</v>
      </c>
      <c r="Z170" s="12">
        <f>X170*1.25</f>
        <v>2656.25</v>
      </c>
      <c r="AA170" s="12">
        <f>R170</f>
        <v>2125</v>
      </c>
      <c r="AB170" s="12">
        <f>AA170*0.75</f>
        <v>1593.75</v>
      </c>
      <c r="AC170" s="12">
        <f>AA170*1.25</f>
        <v>2656.25</v>
      </c>
    </row>
    <row r="171" spans="1:29" ht="15" x14ac:dyDescent="0.2">
      <c r="A171" s="3" t="s">
        <v>26</v>
      </c>
      <c r="B171" s="3" t="s">
        <v>20</v>
      </c>
      <c r="C171" s="3" t="s">
        <v>72</v>
      </c>
      <c r="D171" s="3" t="s">
        <v>126</v>
      </c>
      <c r="E171" s="3" t="s">
        <v>157</v>
      </c>
      <c r="F171" s="3" t="s">
        <v>98</v>
      </c>
      <c r="G171" s="12" t="s">
        <v>84</v>
      </c>
      <c r="H171" s="3" t="s">
        <v>82</v>
      </c>
      <c r="I171" s="21" t="s">
        <v>137</v>
      </c>
      <c r="J171" s="3" t="s">
        <v>141</v>
      </c>
      <c r="K171" s="3" t="s">
        <v>67</v>
      </c>
      <c r="L171" s="12">
        <f>R171</f>
        <v>2656</v>
      </c>
      <c r="M171" s="12">
        <f>L171*0.75</f>
        <v>1992</v>
      </c>
      <c r="N171" s="12">
        <f>L171*1.25</f>
        <v>3320</v>
      </c>
      <c r="O171" s="12">
        <f>R171</f>
        <v>2656</v>
      </c>
      <c r="P171" s="12">
        <f>O171*0.75</f>
        <v>1992</v>
      </c>
      <c r="Q171" s="12">
        <f>O171*1.25</f>
        <v>3320</v>
      </c>
      <c r="R171" s="12">
        <v>2656</v>
      </c>
      <c r="S171" s="12">
        <f>R171*0.75</f>
        <v>1992</v>
      </c>
      <c r="T171" s="12">
        <f>R171*1.25</f>
        <v>3320</v>
      </c>
      <c r="U171" s="12">
        <f>R171</f>
        <v>2656</v>
      </c>
      <c r="V171" s="12">
        <f>U171*0.75</f>
        <v>1992</v>
      </c>
      <c r="W171" s="12">
        <f>U171*1.25</f>
        <v>3320</v>
      </c>
      <c r="X171" s="12">
        <f>R171</f>
        <v>2656</v>
      </c>
      <c r="Y171" s="12">
        <f>X171*0.75</f>
        <v>1992</v>
      </c>
      <c r="Z171" s="12">
        <f>X171*1.25</f>
        <v>3320</v>
      </c>
      <c r="AA171" s="12">
        <f>R171</f>
        <v>2656</v>
      </c>
      <c r="AB171" s="12">
        <f>AA171*0.75</f>
        <v>1992</v>
      </c>
      <c r="AC171" s="12">
        <f>AA171*1.25</f>
        <v>3320</v>
      </c>
    </row>
    <row r="172" spans="1:29" ht="15" x14ac:dyDescent="0.2">
      <c r="A172" s="3" t="s">
        <v>26</v>
      </c>
      <c r="B172" s="3" t="s">
        <v>20</v>
      </c>
      <c r="C172" s="3" t="s">
        <v>124</v>
      </c>
      <c r="D172" s="3" t="s">
        <v>125</v>
      </c>
      <c r="E172" s="3" t="s">
        <v>157</v>
      </c>
      <c r="F172" s="3" t="s">
        <v>98</v>
      </c>
      <c r="G172" s="12" t="s">
        <v>84</v>
      </c>
      <c r="H172" s="3" t="s">
        <v>82</v>
      </c>
      <c r="I172" s="21" t="s">
        <v>137</v>
      </c>
      <c r="J172" s="3" t="s">
        <v>141</v>
      </c>
      <c r="K172" s="3" t="s">
        <v>67</v>
      </c>
      <c r="L172" s="12">
        <f>R172</f>
        <v>3984</v>
      </c>
      <c r="M172" s="12">
        <f>L172*0.75</f>
        <v>2988</v>
      </c>
      <c r="N172" s="12">
        <f>L172*1.25</f>
        <v>4980</v>
      </c>
      <c r="O172" s="12">
        <f>R172</f>
        <v>3984</v>
      </c>
      <c r="P172" s="12">
        <f>O172*0.75</f>
        <v>2988</v>
      </c>
      <c r="Q172" s="12">
        <f>O172*1.25</f>
        <v>4980</v>
      </c>
      <c r="R172" s="12">
        <v>3984</v>
      </c>
      <c r="S172" s="12">
        <f>R172*0.75</f>
        <v>2988</v>
      </c>
      <c r="T172" s="12">
        <f>R172*1.25</f>
        <v>4980</v>
      </c>
      <c r="U172" s="12">
        <f>R172</f>
        <v>3984</v>
      </c>
      <c r="V172" s="12">
        <f>U172*0.75</f>
        <v>2988</v>
      </c>
      <c r="W172" s="12">
        <f>U172*1.25</f>
        <v>4980</v>
      </c>
      <c r="X172" s="12">
        <f>R172</f>
        <v>3984</v>
      </c>
      <c r="Y172" s="12">
        <f>X172*0.75</f>
        <v>2988</v>
      </c>
      <c r="Z172" s="12">
        <f>X172*1.25</f>
        <v>4980</v>
      </c>
      <c r="AA172" s="12">
        <f>R172</f>
        <v>3984</v>
      </c>
      <c r="AB172" s="12">
        <f>AA172*0.75</f>
        <v>2988</v>
      </c>
      <c r="AC172" s="12">
        <f>AA172*1.25</f>
        <v>4980</v>
      </c>
    </row>
    <row r="173" spans="1:29" x14ac:dyDescent="0.2">
      <c r="A173" s="3" t="s">
        <v>26</v>
      </c>
      <c r="B173" s="3" t="s">
        <v>20</v>
      </c>
      <c r="C173" s="3" t="s">
        <v>20</v>
      </c>
      <c r="D173" s="3" t="s">
        <v>20</v>
      </c>
      <c r="E173" s="3" t="s">
        <v>5</v>
      </c>
      <c r="F173" s="3" t="s">
        <v>99</v>
      </c>
      <c r="G173" s="12" t="s">
        <v>84</v>
      </c>
      <c r="H173" s="6" t="s">
        <v>82</v>
      </c>
      <c r="I173" s="17" t="s">
        <v>222</v>
      </c>
      <c r="J173" s="3" t="s">
        <v>223</v>
      </c>
      <c r="K173" s="3" t="s">
        <v>67</v>
      </c>
      <c r="L173" s="11">
        <v>5.4999999999999997E-3</v>
      </c>
      <c r="M173" s="11">
        <v>5.0000000000000001E-3</v>
      </c>
      <c r="N173" s="11">
        <v>6.0000000000000001E-3</v>
      </c>
      <c r="O173" s="11">
        <v>5.4999999999999997E-3</v>
      </c>
      <c r="P173" s="11">
        <v>5.0000000000000001E-3</v>
      </c>
      <c r="Q173" s="11">
        <v>6.0000000000000001E-3</v>
      </c>
      <c r="R173" s="11">
        <v>5.4999999999999997E-3</v>
      </c>
      <c r="S173" s="11">
        <v>5.0000000000000001E-3</v>
      </c>
      <c r="T173" s="11">
        <v>6.0000000000000001E-3</v>
      </c>
      <c r="U173" s="11">
        <v>4.0000000000000001E-3</v>
      </c>
      <c r="V173" s="11">
        <f>U173*0.75</f>
        <v>3.0000000000000001E-3</v>
      </c>
      <c r="W173" s="11">
        <f>U173*1.25</f>
        <v>5.0000000000000001E-3</v>
      </c>
      <c r="X173" s="11">
        <v>4.0000000000000001E-3</v>
      </c>
      <c r="Y173" s="11">
        <f>X173*0.75</f>
        <v>3.0000000000000001E-3</v>
      </c>
      <c r="Z173" s="11">
        <f>X173*1.25</f>
        <v>5.0000000000000001E-3</v>
      </c>
      <c r="AA173" s="11">
        <v>4.0000000000000001E-3</v>
      </c>
      <c r="AB173" s="11">
        <f>AA173*0.75</f>
        <v>3.0000000000000001E-3</v>
      </c>
      <c r="AC173" s="11">
        <f>AA173*1.25</f>
        <v>5.0000000000000001E-3</v>
      </c>
    </row>
    <row r="174" spans="1:29" x14ac:dyDescent="0.2">
      <c r="A174" s="3" t="s">
        <v>26</v>
      </c>
      <c r="B174" s="3" t="s">
        <v>237</v>
      </c>
      <c r="C174" s="3" t="s">
        <v>69</v>
      </c>
      <c r="D174" s="3" t="s">
        <v>122</v>
      </c>
      <c r="E174" s="3" t="s">
        <v>0</v>
      </c>
      <c r="F174" s="3" t="s">
        <v>100</v>
      </c>
      <c r="G174" s="3" t="s">
        <v>86</v>
      </c>
      <c r="H174" s="3" t="s">
        <v>80</v>
      </c>
      <c r="I174" s="3" t="s">
        <v>73</v>
      </c>
      <c r="J174" s="3" t="s">
        <v>77</v>
      </c>
      <c r="K174" s="3" t="s">
        <v>67</v>
      </c>
      <c r="L174" s="5">
        <v>66</v>
      </c>
      <c r="M174" s="4">
        <f>L174*0.9</f>
        <v>59.4</v>
      </c>
      <c r="N174" s="4">
        <f>L174*1.1</f>
        <v>72.600000000000009</v>
      </c>
      <c r="O174" s="5">
        <v>66</v>
      </c>
      <c r="P174" s="4">
        <f>O174*0.9</f>
        <v>59.4</v>
      </c>
      <c r="Q174" s="4">
        <f>O174*1.1</f>
        <v>72.600000000000009</v>
      </c>
      <c r="R174" s="5">
        <v>66</v>
      </c>
      <c r="S174" s="4">
        <f>R174*0.9</f>
        <v>59.4</v>
      </c>
      <c r="T174" s="4">
        <f>R174*1.1</f>
        <v>72.600000000000009</v>
      </c>
      <c r="U174" s="4">
        <f>R174*0.98</f>
        <v>64.679999999999993</v>
      </c>
      <c r="V174" s="4">
        <f>U174*0.9</f>
        <v>58.211999999999996</v>
      </c>
      <c r="W174" s="4">
        <f>U174*1.1</f>
        <v>71.147999999999996</v>
      </c>
      <c r="X174" s="4">
        <f>U174*0.98</f>
        <v>63.386399999999995</v>
      </c>
      <c r="Y174" s="4">
        <f>X174*0.9</f>
        <v>57.047759999999997</v>
      </c>
      <c r="Z174" s="4">
        <f>X174*1.1</f>
        <v>69.725039999999993</v>
      </c>
      <c r="AA174" s="4">
        <f>X174*0.98</f>
        <v>62.118671999999997</v>
      </c>
      <c r="AB174" s="4">
        <f>AA174*0.9</f>
        <v>55.906804799999996</v>
      </c>
      <c r="AC174" s="4">
        <f>AA174*1.1</f>
        <v>68.330539200000004</v>
      </c>
    </row>
    <row r="175" spans="1:29" x14ac:dyDescent="0.2">
      <c r="A175" s="3" t="s">
        <v>26</v>
      </c>
      <c r="B175" s="3" t="s">
        <v>237</v>
      </c>
      <c r="C175" s="3" t="s">
        <v>70</v>
      </c>
      <c r="D175" s="3" t="s">
        <v>122</v>
      </c>
      <c r="E175" s="3" t="s">
        <v>0</v>
      </c>
      <c r="F175" s="3" t="s">
        <v>100</v>
      </c>
      <c r="G175" s="3" t="s">
        <v>86</v>
      </c>
      <c r="H175" s="3" t="s">
        <v>80</v>
      </c>
      <c r="I175" s="3" t="s">
        <v>73</v>
      </c>
      <c r="J175" s="3" t="s">
        <v>77</v>
      </c>
      <c r="K175" s="3" t="s">
        <v>67</v>
      </c>
      <c r="L175" s="5">
        <v>38</v>
      </c>
      <c r="M175" s="4">
        <f>L175*0.9</f>
        <v>34.200000000000003</v>
      </c>
      <c r="N175" s="4">
        <f>L175*1.1</f>
        <v>41.800000000000004</v>
      </c>
      <c r="O175" s="5">
        <v>38</v>
      </c>
      <c r="P175" s="4">
        <f>O175*0.9</f>
        <v>34.200000000000003</v>
      </c>
      <c r="Q175" s="4">
        <f>O175*1.1</f>
        <v>41.800000000000004</v>
      </c>
      <c r="R175" s="5">
        <v>38</v>
      </c>
      <c r="S175" s="4">
        <f>R175*0.9</f>
        <v>34.200000000000003</v>
      </c>
      <c r="T175" s="4">
        <f>R175*1.1</f>
        <v>41.800000000000004</v>
      </c>
      <c r="U175" s="4">
        <f>R175*0.98</f>
        <v>37.24</v>
      </c>
      <c r="V175" s="4">
        <f>U175*0.9</f>
        <v>33.516000000000005</v>
      </c>
      <c r="W175" s="4">
        <f>U175*1.1</f>
        <v>40.964000000000006</v>
      </c>
      <c r="X175" s="4">
        <f>U175*0.98</f>
        <v>36.495200000000004</v>
      </c>
      <c r="Y175" s="4">
        <f>X175*0.9</f>
        <v>32.845680000000002</v>
      </c>
      <c r="Z175" s="4">
        <f>X175*1.1</f>
        <v>40.144720000000007</v>
      </c>
      <c r="AA175" s="4">
        <f>X175*0.98</f>
        <v>35.765296000000006</v>
      </c>
      <c r="AB175" s="4">
        <f>AA175*0.9</f>
        <v>32.188766400000006</v>
      </c>
      <c r="AC175" s="4">
        <f>AA175*1.1</f>
        <v>39.341825600000007</v>
      </c>
    </row>
    <row r="176" spans="1:29" x14ac:dyDescent="0.2">
      <c r="A176" s="3" t="s">
        <v>26</v>
      </c>
      <c r="B176" s="3" t="s">
        <v>237</v>
      </c>
      <c r="C176" s="3" t="s">
        <v>71</v>
      </c>
      <c r="D176" s="3" t="s">
        <v>122</v>
      </c>
      <c r="E176" s="3" t="s">
        <v>0</v>
      </c>
      <c r="F176" s="3" t="s">
        <v>100</v>
      </c>
      <c r="G176" s="3" t="s">
        <v>86</v>
      </c>
      <c r="H176" s="3" t="s">
        <v>80</v>
      </c>
      <c r="I176" s="3" t="s">
        <v>73</v>
      </c>
      <c r="J176" s="3" t="s">
        <v>77</v>
      </c>
      <c r="K176" s="3" t="s">
        <v>67</v>
      </c>
      <c r="L176" s="5">
        <v>35</v>
      </c>
      <c r="M176" s="4">
        <f>L176*0.9</f>
        <v>31.5</v>
      </c>
      <c r="N176" s="4">
        <f>L176*1.1</f>
        <v>38.5</v>
      </c>
      <c r="O176" s="5">
        <v>35</v>
      </c>
      <c r="P176" s="4">
        <f>O176*0.9</f>
        <v>31.5</v>
      </c>
      <c r="Q176" s="4">
        <f>O176*1.1</f>
        <v>38.5</v>
      </c>
      <c r="R176" s="5">
        <v>35</v>
      </c>
      <c r="S176" s="4">
        <f>R176*0.9</f>
        <v>31.5</v>
      </c>
      <c r="T176" s="4">
        <f>R176*1.1</f>
        <v>38.5</v>
      </c>
      <c r="U176" s="4">
        <f>R176*0.98</f>
        <v>34.299999999999997</v>
      </c>
      <c r="V176" s="4">
        <f>U176*0.9</f>
        <v>30.869999999999997</v>
      </c>
      <c r="W176" s="4">
        <f>U176*1.1</f>
        <v>37.729999999999997</v>
      </c>
      <c r="X176" s="4">
        <f>U176*0.98</f>
        <v>33.613999999999997</v>
      </c>
      <c r="Y176" s="4">
        <f>X176*0.9</f>
        <v>30.252599999999997</v>
      </c>
      <c r="Z176" s="4">
        <f>X176*1.1</f>
        <v>36.9754</v>
      </c>
      <c r="AA176" s="4">
        <f>X176*0.98</f>
        <v>32.941719999999997</v>
      </c>
      <c r="AB176" s="4">
        <f>AA176*0.9</f>
        <v>29.647547999999997</v>
      </c>
      <c r="AC176" s="4">
        <f>AA176*1.1</f>
        <v>36.235892</v>
      </c>
    </row>
    <row r="177" spans="1:29" x14ac:dyDescent="0.2">
      <c r="A177" s="3" t="s">
        <v>26</v>
      </c>
      <c r="B177" s="3" t="s">
        <v>237</v>
      </c>
      <c r="C177" s="3" t="s">
        <v>120</v>
      </c>
      <c r="D177" s="3" t="s">
        <v>123</v>
      </c>
      <c r="E177" s="3" t="s">
        <v>0</v>
      </c>
      <c r="F177" s="3" t="s">
        <v>100</v>
      </c>
      <c r="G177" s="3" t="s">
        <v>86</v>
      </c>
      <c r="H177" s="3" t="s">
        <v>80</v>
      </c>
      <c r="I177" s="3" t="s">
        <v>73</v>
      </c>
      <c r="J177" s="3" t="s">
        <v>77</v>
      </c>
      <c r="K177" s="3" t="s">
        <v>67</v>
      </c>
      <c r="L177" s="5">
        <v>29</v>
      </c>
      <c r="M177" s="4">
        <f>L177*0.9</f>
        <v>26.1</v>
      </c>
      <c r="N177" s="4">
        <f>L177*1.1</f>
        <v>31.900000000000002</v>
      </c>
      <c r="O177" s="5">
        <v>29</v>
      </c>
      <c r="P177" s="4">
        <f>O177*0.9</f>
        <v>26.1</v>
      </c>
      <c r="Q177" s="4">
        <f>O177*1.1</f>
        <v>31.900000000000002</v>
      </c>
      <c r="R177" s="5">
        <v>29</v>
      </c>
      <c r="S177" s="4">
        <f>R177*0.9</f>
        <v>26.1</v>
      </c>
      <c r="T177" s="4">
        <f>R177*1.1</f>
        <v>31.900000000000002</v>
      </c>
      <c r="U177" s="4">
        <f>R177*0.98</f>
        <v>28.419999999999998</v>
      </c>
      <c r="V177" s="4">
        <f>U177*0.9</f>
        <v>25.577999999999999</v>
      </c>
      <c r="W177" s="4">
        <f>U177*1.1</f>
        <v>31.262</v>
      </c>
      <c r="X177" s="4">
        <f>U177*0.98</f>
        <v>27.851599999999998</v>
      </c>
      <c r="Y177" s="4">
        <f>X177*0.9</f>
        <v>25.06644</v>
      </c>
      <c r="Z177" s="4">
        <f>X177*1.1</f>
        <v>30.636759999999999</v>
      </c>
      <c r="AA177" s="4">
        <f>X177*0.98</f>
        <v>27.294567999999998</v>
      </c>
      <c r="AB177" s="4">
        <f>AA177*0.9</f>
        <v>24.5651112</v>
      </c>
      <c r="AC177" s="4">
        <f>AA177*1.1</f>
        <v>30.024024799999999</v>
      </c>
    </row>
    <row r="178" spans="1:29" x14ac:dyDescent="0.2">
      <c r="A178" s="3" t="s">
        <v>26</v>
      </c>
      <c r="B178" s="3" t="s">
        <v>237</v>
      </c>
      <c r="C178" s="3" t="s">
        <v>197</v>
      </c>
      <c r="D178" s="3" t="s">
        <v>198</v>
      </c>
      <c r="E178" s="3" t="s">
        <v>0</v>
      </c>
      <c r="F178" s="3" t="s">
        <v>100</v>
      </c>
      <c r="G178" s="3" t="s">
        <v>86</v>
      </c>
      <c r="H178" s="3" t="s">
        <v>80</v>
      </c>
      <c r="I178" s="3" t="s">
        <v>73</v>
      </c>
      <c r="J178" s="3" t="s">
        <v>77</v>
      </c>
      <c r="K178" s="3" t="s">
        <v>67</v>
      </c>
      <c r="L178" s="5">
        <v>28.5</v>
      </c>
      <c r="M178" s="4">
        <f>L178*0.9</f>
        <v>25.650000000000002</v>
      </c>
      <c r="N178" s="4">
        <f>L178*1.1</f>
        <v>31.35</v>
      </c>
      <c r="O178" s="5">
        <v>28.5</v>
      </c>
      <c r="P178" s="4">
        <f>O178*0.9</f>
        <v>25.650000000000002</v>
      </c>
      <c r="Q178" s="4">
        <f>O178*1.1</f>
        <v>31.35</v>
      </c>
      <c r="R178" s="5">
        <v>25</v>
      </c>
      <c r="S178" s="4">
        <f>R178*0.9</f>
        <v>22.5</v>
      </c>
      <c r="T178" s="4">
        <f>R178*1.1</f>
        <v>27.500000000000004</v>
      </c>
      <c r="U178" s="4">
        <f>R178*0.98</f>
        <v>24.5</v>
      </c>
      <c r="V178" s="4">
        <f>U178*0.9</f>
        <v>22.05</v>
      </c>
      <c r="W178" s="4">
        <f>U178*1.1</f>
        <v>26.950000000000003</v>
      </c>
      <c r="X178" s="4">
        <f>U178*0.98</f>
        <v>24.009999999999998</v>
      </c>
      <c r="Y178" s="4">
        <f>X178*0.9</f>
        <v>21.608999999999998</v>
      </c>
      <c r="Z178" s="4">
        <f>X178*1.1</f>
        <v>26.411000000000001</v>
      </c>
      <c r="AA178" s="4">
        <f>X178*0.98</f>
        <v>23.529799999999998</v>
      </c>
      <c r="AB178" s="4">
        <f>AA178*0.9</f>
        <v>21.176819999999999</v>
      </c>
      <c r="AC178" s="4">
        <f>AA178*1.1</f>
        <v>25.88278</v>
      </c>
    </row>
    <row r="179" spans="1:29" x14ac:dyDescent="0.2">
      <c r="A179" s="3" t="s">
        <v>26</v>
      </c>
      <c r="B179" s="3" t="s">
        <v>237</v>
      </c>
      <c r="C179" s="3" t="s">
        <v>72</v>
      </c>
      <c r="D179" s="3" t="s">
        <v>126</v>
      </c>
      <c r="E179" s="3" t="s">
        <v>0</v>
      </c>
      <c r="F179" s="3" t="s">
        <v>100</v>
      </c>
      <c r="G179" s="3" t="s">
        <v>86</v>
      </c>
      <c r="H179" s="3" t="s">
        <v>80</v>
      </c>
      <c r="I179" s="3" t="s">
        <v>73</v>
      </c>
      <c r="J179" s="3" t="s">
        <v>77</v>
      </c>
      <c r="K179" s="3" t="s">
        <v>67</v>
      </c>
      <c r="L179" s="5">
        <v>28</v>
      </c>
      <c r="M179" s="4">
        <f>L179*0.9</f>
        <v>25.2</v>
      </c>
      <c r="N179" s="4">
        <f>L179*1.1</f>
        <v>30.800000000000004</v>
      </c>
      <c r="O179" s="5">
        <v>28</v>
      </c>
      <c r="P179" s="4">
        <f>O179*0.9</f>
        <v>25.2</v>
      </c>
      <c r="Q179" s="4">
        <f>O179*1.1</f>
        <v>30.800000000000004</v>
      </c>
      <c r="R179" s="5">
        <v>25</v>
      </c>
      <c r="S179" s="4">
        <f>R179*0.9</f>
        <v>22.5</v>
      </c>
      <c r="T179" s="4">
        <f>R179*1.1</f>
        <v>27.500000000000004</v>
      </c>
      <c r="U179" s="4">
        <f>R179*0.98</f>
        <v>24.5</v>
      </c>
      <c r="V179" s="4">
        <f>U179*0.9</f>
        <v>22.05</v>
      </c>
      <c r="W179" s="4">
        <f>U179*1.1</f>
        <v>26.950000000000003</v>
      </c>
      <c r="X179" s="4">
        <f>U179*0.98</f>
        <v>24.009999999999998</v>
      </c>
      <c r="Y179" s="4">
        <f>X179*0.9</f>
        <v>21.608999999999998</v>
      </c>
      <c r="Z179" s="4">
        <f>X179*1.1</f>
        <v>26.411000000000001</v>
      </c>
      <c r="AA179" s="4">
        <f>X179*0.98</f>
        <v>23.529799999999998</v>
      </c>
      <c r="AB179" s="4">
        <f>AA179*0.9</f>
        <v>21.176819999999999</v>
      </c>
      <c r="AC179" s="4">
        <f>AA179*1.1</f>
        <v>25.88278</v>
      </c>
    </row>
    <row r="180" spans="1:29" x14ac:dyDescent="0.2">
      <c r="A180" s="3" t="s">
        <v>26</v>
      </c>
      <c r="B180" s="3" t="s">
        <v>237</v>
      </c>
      <c r="C180" s="3" t="s">
        <v>124</v>
      </c>
      <c r="D180" s="3" t="s">
        <v>125</v>
      </c>
      <c r="E180" s="3" t="s">
        <v>0</v>
      </c>
      <c r="F180" s="3" t="s">
        <v>100</v>
      </c>
      <c r="G180" s="3" t="s">
        <v>86</v>
      </c>
      <c r="H180" s="3" t="s">
        <v>80</v>
      </c>
      <c r="I180" s="3" t="s">
        <v>73</v>
      </c>
      <c r="J180" s="3" t="s">
        <v>77</v>
      </c>
      <c r="K180" s="3" t="s">
        <v>67</v>
      </c>
      <c r="L180" s="5">
        <v>22</v>
      </c>
      <c r="M180" s="4">
        <f>L180*0.9</f>
        <v>19.8</v>
      </c>
      <c r="N180" s="4">
        <f>L180*1.1</f>
        <v>24.200000000000003</v>
      </c>
      <c r="O180" s="5">
        <v>22</v>
      </c>
      <c r="P180" s="4">
        <f>O180*0.9</f>
        <v>19.8</v>
      </c>
      <c r="Q180" s="4">
        <f>O180*1.1</f>
        <v>24.200000000000003</v>
      </c>
      <c r="R180" s="5">
        <v>22</v>
      </c>
      <c r="S180" s="4">
        <f>R180*0.9</f>
        <v>19.8</v>
      </c>
      <c r="T180" s="4">
        <f>R180*1.1</f>
        <v>24.200000000000003</v>
      </c>
      <c r="U180" s="4">
        <f>R180*0.98</f>
        <v>21.56</v>
      </c>
      <c r="V180" s="4">
        <f>U180*0.9</f>
        <v>19.404</v>
      </c>
      <c r="W180" s="4">
        <f>U180*1.1</f>
        <v>23.716000000000001</v>
      </c>
      <c r="X180" s="4">
        <f>U180*0.98</f>
        <v>21.128799999999998</v>
      </c>
      <c r="Y180" s="4">
        <f>X180*0.9</f>
        <v>19.015919999999998</v>
      </c>
      <c r="Z180" s="4">
        <f>X180*1.1</f>
        <v>23.241679999999999</v>
      </c>
      <c r="AA180" s="4">
        <f>X180*0.98</f>
        <v>20.706223999999999</v>
      </c>
      <c r="AB180" s="4">
        <f>AA180*0.9</f>
        <v>18.635601600000001</v>
      </c>
      <c r="AC180" s="4">
        <f>AA180*1.1</f>
        <v>22.7768464</v>
      </c>
    </row>
    <row r="181" spans="1:29" x14ac:dyDescent="0.2">
      <c r="A181" s="3" t="s">
        <v>26</v>
      </c>
      <c r="B181" s="3" t="s">
        <v>45</v>
      </c>
      <c r="C181" s="3" t="s">
        <v>69</v>
      </c>
      <c r="D181" s="3" t="s">
        <v>122</v>
      </c>
      <c r="E181" s="3" t="s">
        <v>0</v>
      </c>
      <c r="F181" s="3" t="s">
        <v>100</v>
      </c>
      <c r="G181" s="3" t="s">
        <v>86</v>
      </c>
      <c r="H181" s="3" t="s">
        <v>80</v>
      </c>
      <c r="I181" s="3" t="s">
        <v>73</v>
      </c>
      <c r="J181" s="3" t="s">
        <v>77</v>
      </c>
      <c r="K181" s="3" t="s">
        <v>67</v>
      </c>
      <c r="L181" s="5">
        <v>27</v>
      </c>
      <c r="M181" s="4">
        <f>L181*0.9</f>
        <v>24.3</v>
      </c>
      <c r="N181" s="4">
        <f>L181*1.1</f>
        <v>29.700000000000003</v>
      </c>
      <c r="O181" s="5">
        <v>26</v>
      </c>
      <c r="P181" s="4">
        <f>O181*0.9</f>
        <v>23.400000000000002</v>
      </c>
      <c r="Q181" s="4">
        <f>O181*1.1</f>
        <v>28.6</v>
      </c>
      <c r="R181" s="5">
        <v>26</v>
      </c>
      <c r="S181" s="4">
        <f>R181*0.9</f>
        <v>23.400000000000002</v>
      </c>
      <c r="T181" s="4">
        <f>R181*1.1</f>
        <v>28.6</v>
      </c>
      <c r="U181" s="4">
        <f>R181*0.98</f>
        <v>25.48</v>
      </c>
      <c r="V181" s="4">
        <f>U181*0.9</f>
        <v>22.932000000000002</v>
      </c>
      <c r="W181" s="4">
        <f>U181*1.1</f>
        <v>28.028000000000002</v>
      </c>
      <c r="X181" s="4">
        <f>U181*0.98</f>
        <v>24.970400000000001</v>
      </c>
      <c r="Y181" s="4">
        <f>X181*0.9</f>
        <v>22.473360000000003</v>
      </c>
      <c r="Z181" s="4">
        <f>X181*1.1</f>
        <v>27.467440000000003</v>
      </c>
      <c r="AA181" s="4">
        <f>X181*0.98</f>
        <v>24.470992000000003</v>
      </c>
      <c r="AB181" s="4">
        <f>AA181*0.9</f>
        <v>22.023892800000002</v>
      </c>
      <c r="AC181" s="4">
        <f>AA181*1.1</f>
        <v>26.918091200000006</v>
      </c>
    </row>
    <row r="182" spans="1:29" x14ac:dyDescent="0.2">
      <c r="A182" s="3" t="s">
        <v>26</v>
      </c>
      <c r="B182" s="3" t="s">
        <v>45</v>
      </c>
      <c r="C182" s="3" t="s">
        <v>70</v>
      </c>
      <c r="D182" s="3" t="s">
        <v>122</v>
      </c>
      <c r="E182" s="3" t="s">
        <v>0</v>
      </c>
      <c r="F182" s="3" t="s">
        <v>100</v>
      </c>
      <c r="G182" s="3" t="s">
        <v>86</v>
      </c>
      <c r="H182" s="3" t="s">
        <v>80</v>
      </c>
      <c r="I182" s="3" t="s">
        <v>73</v>
      </c>
      <c r="J182" s="3" t="s">
        <v>77</v>
      </c>
      <c r="K182" s="3" t="s">
        <v>67</v>
      </c>
      <c r="L182" s="5">
        <v>27</v>
      </c>
      <c r="M182" s="4">
        <f>L182*0.9</f>
        <v>24.3</v>
      </c>
      <c r="N182" s="4">
        <f>L182*1.1</f>
        <v>29.700000000000003</v>
      </c>
      <c r="O182" s="5">
        <v>26</v>
      </c>
      <c r="P182" s="4">
        <f>O182*0.9</f>
        <v>23.400000000000002</v>
      </c>
      <c r="Q182" s="4">
        <f>O182*1.1</f>
        <v>28.6</v>
      </c>
      <c r="R182" s="5">
        <v>26</v>
      </c>
      <c r="S182" s="4">
        <f>R182*0.9</f>
        <v>23.400000000000002</v>
      </c>
      <c r="T182" s="4">
        <f>R182*1.1</f>
        <v>28.6</v>
      </c>
      <c r="U182" s="4">
        <f>R182*0.98</f>
        <v>25.48</v>
      </c>
      <c r="V182" s="4">
        <f>U182*0.9</f>
        <v>22.932000000000002</v>
      </c>
      <c r="W182" s="4">
        <f>U182*1.1</f>
        <v>28.028000000000002</v>
      </c>
      <c r="X182" s="4">
        <f>U182*0.98</f>
        <v>24.970400000000001</v>
      </c>
      <c r="Y182" s="4">
        <f>X182*0.9</f>
        <v>22.473360000000003</v>
      </c>
      <c r="Z182" s="4">
        <f>X182*1.1</f>
        <v>27.467440000000003</v>
      </c>
      <c r="AA182" s="4">
        <f>X182*0.98</f>
        <v>24.470992000000003</v>
      </c>
      <c r="AB182" s="4">
        <f>AA182*0.9</f>
        <v>22.023892800000002</v>
      </c>
      <c r="AC182" s="4">
        <f>AA182*1.1</f>
        <v>26.918091200000006</v>
      </c>
    </row>
    <row r="183" spans="1:29" x14ac:dyDescent="0.2">
      <c r="A183" s="3" t="s">
        <v>26</v>
      </c>
      <c r="B183" s="3" t="s">
        <v>45</v>
      </c>
      <c r="C183" s="3" t="s">
        <v>71</v>
      </c>
      <c r="D183" s="3" t="s">
        <v>122</v>
      </c>
      <c r="E183" s="3" t="s">
        <v>0</v>
      </c>
      <c r="F183" s="3" t="s">
        <v>100</v>
      </c>
      <c r="G183" s="3" t="s">
        <v>86</v>
      </c>
      <c r="H183" s="3" t="s">
        <v>80</v>
      </c>
      <c r="I183" s="3" t="s">
        <v>73</v>
      </c>
      <c r="J183" s="3" t="s">
        <v>77</v>
      </c>
      <c r="K183" s="3" t="s">
        <v>67</v>
      </c>
      <c r="L183" s="5">
        <v>27</v>
      </c>
      <c r="M183" s="4">
        <f>L183*0.9</f>
        <v>24.3</v>
      </c>
      <c r="N183" s="4">
        <f>L183*1.1</f>
        <v>29.700000000000003</v>
      </c>
      <c r="O183" s="5">
        <v>26</v>
      </c>
      <c r="P183" s="4">
        <f>O183*0.9</f>
        <v>23.400000000000002</v>
      </c>
      <c r="Q183" s="4">
        <f>O183*1.1</f>
        <v>28.6</v>
      </c>
      <c r="R183" s="5">
        <v>26</v>
      </c>
      <c r="S183" s="4">
        <f>R183*0.9</f>
        <v>23.400000000000002</v>
      </c>
      <c r="T183" s="4">
        <f>R183*1.1</f>
        <v>28.6</v>
      </c>
      <c r="U183" s="4">
        <f>R183*0.98</f>
        <v>25.48</v>
      </c>
      <c r="V183" s="4">
        <f>U183*0.9</f>
        <v>22.932000000000002</v>
      </c>
      <c r="W183" s="4">
        <f>U183*1.1</f>
        <v>28.028000000000002</v>
      </c>
      <c r="X183" s="4">
        <f>U183*0.98</f>
        <v>24.970400000000001</v>
      </c>
      <c r="Y183" s="4">
        <f>X183*0.9</f>
        <v>22.473360000000003</v>
      </c>
      <c r="Z183" s="4">
        <f>X183*1.1</f>
        <v>27.467440000000003</v>
      </c>
      <c r="AA183" s="4">
        <f>X183*0.98</f>
        <v>24.470992000000003</v>
      </c>
      <c r="AB183" s="4">
        <f>AA183*0.9</f>
        <v>22.023892800000002</v>
      </c>
      <c r="AC183" s="4">
        <f>AA183*1.1</f>
        <v>26.918091200000006</v>
      </c>
    </row>
    <row r="184" spans="1:29" x14ac:dyDescent="0.2">
      <c r="A184" s="3" t="s">
        <v>26</v>
      </c>
      <c r="B184" s="3" t="s">
        <v>45</v>
      </c>
      <c r="C184" s="3" t="s">
        <v>120</v>
      </c>
      <c r="D184" s="3" t="s">
        <v>123</v>
      </c>
      <c r="E184" s="3" t="s">
        <v>0</v>
      </c>
      <c r="F184" s="3" t="s">
        <v>100</v>
      </c>
      <c r="G184" s="3" t="s">
        <v>86</v>
      </c>
      <c r="H184" s="3" t="s">
        <v>80</v>
      </c>
      <c r="I184" s="3" t="s">
        <v>73</v>
      </c>
      <c r="J184" s="3" t="s">
        <v>77</v>
      </c>
      <c r="K184" s="3" t="s">
        <v>67</v>
      </c>
      <c r="L184" s="5">
        <v>27</v>
      </c>
      <c r="M184" s="4">
        <f>L184*0.9</f>
        <v>24.3</v>
      </c>
      <c r="N184" s="4">
        <f>L184*1.1</f>
        <v>29.700000000000003</v>
      </c>
      <c r="O184" s="5">
        <v>26</v>
      </c>
      <c r="P184" s="4">
        <f>O184*0.9</f>
        <v>23.400000000000002</v>
      </c>
      <c r="Q184" s="4">
        <f>O184*1.1</f>
        <v>28.6</v>
      </c>
      <c r="R184" s="5">
        <v>26</v>
      </c>
      <c r="S184" s="4">
        <f>R184*0.9</f>
        <v>23.400000000000002</v>
      </c>
      <c r="T184" s="4">
        <f>R184*1.1</f>
        <v>28.6</v>
      </c>
      <c r="U184" s="4">
        <f>R184*0.98</f>
        <v>25.48</v>
      </c>
      <c r="V184" s="4">
        <f>U184*0.9</f>
        <v>22.932000000000002</v>
      </c>
      <c r="W184" s="4">
        <f>U184*1.1</f>
        <v>28.028000000000002</v>
      </c>
      <c r="X184" s="4">
        <f>U184*0.98</f>
        <v>24.970400000000001</v>
      </c>
      <c r="Y184" s="4">
        <f>X184*0.9</f>
        <v>22.473360000000003</v>
      </c>
      <c r="Z184" s="4">
        <f>X184*1.1</f>
        <v>27.467440000000003</v>
      </c>
      <c r="AA184" s="4">
        <f>X184*0.98</f>
        <v>24.470992000000003</v>
      </c>
      <c r="AB184" s="4">
        <f>AA184*0.9</f>
        <v>22.023892800000002</v>
      </c>
      <c r="AC184" s="4">
        <f>AA184*1.1</f>
        <v>26.918091200000006</v>
      </c>
    </row>
    <row r="185" spans="1:29" x14ac:dyDescent="0.2">
      <c r="A185" s="3" t="s">
        <v>26</v>
      </c>
      <c r="B185" s="3" t="s">
        <v>45</v>
      </c>
      <c r="C185" s="3" t="s">
        <v>197</v>
      </c>
      <c r="D185" s="3" t="s">
        <v>198</v>
      </c>
      <c r="E185" s="3" t="s">
        <v>0</v>
      </c>
      <c r="F185" s="3" t="s">
        <v>100</v>
      </c>
      <c r="G185" s="3" t="s">
        <v>86</v>
      </c>
      <c r="H185" s="3" t="s">
        <v>80</v>
      </c>
      <c r="I185" s="3" t="s">
        <v>73</v>
      </c>
      <c r="J185" s="3" t="s">
        <v>77</v>
      </c>
      <c r="K185" s="3" t="s">
        <v>67</v>
      </c>
      <c r="L185" s="5">
        <v>27</v>
      </c>
      <c r="M185" s="4">
        <f>L185*0.9</f>
        <v>24.3</v>
      </c>
      <c r="N185" s="4">
        <f>L185*1.1</f>
        <v>29.700000000000003</v>
      </c>
      <c r="O185" s="5">
        <v>26</v>
      </c>
      <c r="P185" s="4">
        <f>O185*0.9</f>
        <v>23.400000000000002</v>
      </c>
      <c r="Q185" s="4">
        <f>O185*1.1</f>
        <v>28.6</v>
      </c>
      <c r="R185" s="5">
        <v>26</v>
      </c>
      <c r="S185" s="4">
        <f>R185*0.9</f>
        <v>23.400000000000002</v>
      </c>
      <c r="T185" s="4">
        <f>R185*1.1</f>
        <v>28.6</v>
      </c>
      <c r="U185" s="4">
        <f>R185*0.98</f>
        <v>25.48</v>
      </c>
      <c r="V185" s="4">
        <f>U185*0.9</f>
        <v>22.932000000000002</v>
      </c>
      <c r="W185" s="4">
        <f>U185*1.1</f>
        <v>28.028000000000002</v>
      </c>
      <c r="X185" s="4">
        <f>U185*0.98</f>
        <v>24.970400000000001</v>
      </c>
      <c r="Y185" s="4">
        <f>X185*0.9</f>
        <v>22.473360000000003</v>
      </c>
      <c r="Z185" s="4">
        <f>X185*1.1</f>
        <v>27.467440000000003</v>
      </c>
      <c r="AA185" s="4">
        <f>X185*0.98</f>
        <v>24.470992000000003</v>
      </c>
      <c r="AB185" s="4">
        <f>AA185*0.9</f>
        <v>22.023892800000002</v>
      </c>
      <c r="AC185" s="4">
        <f>AA185*1.1</f>
        <v>26.918091200000006</v>
      </c>
    </row>
    <row r="186" spans="1:29" x14ac:dyDescent="0.2">
      <c r="A186" s="3" t="s">
        <v>26</v>
      </c>
      <c r="B186" s="3" t="s">
        <v>45</v>
      </c>
      <c r="C186" s="3" t="s">
        <v>72</v>
      </c>
      <c r="D186" s="3" t="s">
        <v>126</v>
      </c>
      <c r="E186" s="3" t="s">
        <v>0</v>
      </c>
      <c r="F186" s="3" t="s">
        <v>100</v>
      </c>
      <c r="G186" s="3" t="s">
        <v>86</v>
      </c>
      <c r="H186" s="3" t="s">
        <v>80</v>
      </c>
      <c r="I186" s="3" t="s">
        <v>73</v>
      </c>
      <c r="J186" s="3" t="s">
        <v>77</v>
      </c>
      <c r="K186" s="3" t="s">
        <v>67</v>
      </c>
      <c r="L186" s="5">
        <v>27</v>
      </c>
      <c r="M186" s="4">
        <f>L186*0.9</f>
        <v>24.3</v>
      </c>
      <c r="N186" s="4">
        <f>L186*1.1</f>
        <v>29.700000000000003</v>
      </c>
      <c r="O186" s="5">
        <v>26</v>
      </c>
      <c r="P186" s="4">
        <f>O186*0.9</f>
        <v>23.400000000000002</v>
      </c>
      <c r="Q186" s="4">
        <f>O186*1.1</f>
        <v>28.6</v>
      </c>
      <c r="R186" s="5">
        <v>26</v>
      </c>
      <c r="S186" s="4">
        <f>R186*0.9</f>
        <v>23.400000000000002</v>
      </c>
      <c r="T186" s="4">
        <f>R186*1.1</f>
        <v>28.6</v>
      </c>
      <c r="U186" s="4">
        <f>R186*0.98</f>
        <v>25.48</v>
      </c>
      <c r="V186" s="4">
        <f>U186*0.9</f>
        <v>22.932000000000002</v>
      </c>
      <c r="W186" s="4">
        <f>U186*1.1</f>
        <v>28.028000000000002</v>
      </c>
      <c r="X186" s="4">
        <f>U186*0.98</f>
        <v>24.970400000000001</v>
      </c>
      <c r="Y186" s="4">
        <f>X186*0.9</f>
        <v>22.473360000000003</v>
      </c>
      <c r="Z186" s="4">
        <f>X186*1.1</f>
        <v>27.467440000000003</v>
      </c>
      <c r="AA186" s="4">
        <f>X186*0.98</f>
        <v>24.470992000000003</v>
      </c>
      <c r="AB186" s="4">
        <f>AA186*0.9</f>
        <v>22.023892800000002</v>
      </c>
      <c r="AC186" s="4">
        <f>AA186*1.1</f>
        <v>26.918091200000006</v>
      </c>
    </row>
    <row r="187" spans="1:29" x14ac:dyDescent="0.2">
      <c r="A187" s="3" t="s">
        <v>26</v>
      </c>
      <c r="B187" s="3" t="s">
        <v>45</v>
      </c>
      <c r="C187" s="3" t="s">
        <v>124</v>
      </c>
      <c r="D187" s="3" t="s">
        <v>125</v>
      </c>
      <c r="E187" s="3" t="s">
        <v>0</v>
      </c>
      <c r="F187" s="3" t="s">
        <v>100</v>
      </c>
      <c r="G187" s="3" t="s">
        <v>86</v>
      </c>
      <c r="H187" s="3" t="s">
        <v>80</v>
      </c>
      <c r="I187" s="3" t="s">
        <v>73</v>
      </c>
      <c r="J187" s="3" t="s">
        <v>77</v>
      </c>
      <c r="K187" s="3" t="s">
        <v>67</v>
      </c>
      <c r="L187" s="5">
        <v>27</v>
      </c>
      <c r="M187" s="4">
        <f>L187*0.9</f>
        <v>24.3</v>
      </c>
      <c r="N187" s="4">
        <f>L187*1.1</f>
        <v>29.700000000000003</v>
      </c>
      <c r="O187" s="5">
        <v>26</v>
      </c>
      <c r="P187" s="4">
        <f>O187*0.9</f>
        <v>23.400000000000002</v>
      </c>
      <c r="Q187" s="4">
        <f>O187*1.1</f>
        <v>28.6</v>
      </c>
      <c r="R187" s="5">
        <v>26</v>
      </c>
      <c r="S187" s="4">
        <f>R187*0.9</f>
        <v>23.400000000000002</v>
      </c>
      <c r="T187" s="4">
        <f>R187*1.1</f>
        <v>28.6</v>
      </c>
      <c r="U187" s="4">
        <f>R187*0.98</f>
        <v>25.48</v>
      </c>
      <c r="V187" s="4">
        <f>U187*0.9</f>
        <v>22.932000000000002</v>
      </c>
      <c r="W187" s="4">
        <f>U187*1.1</f>
        <v>28.028000000000002</v>
      </c>
      <c r="X187" s="4">
        <f>U187*0.98</f>
        <v>24.970400000000001</v>
      </c>
      <c r="Y187" s="4">
        <f>X187*0.9</f>
        <v>22.473360000000003</v>
      </c>
      <c r="Z187" s="4">
        <f>X187*1.1</f>
        <v>27.467440000000003</v>
      </c>
      <c r="AA187" s="4">
        <f>X187*0.98</f>
        <v>24.470992000000003</v>
      </c>
      <c r="AB187" s="4">
        <f>AA187*0.9</f>
        <v>22.023892800000002</v>
      </c>
      <c r="AC187" s="4">
        <f>AA187*1.1</f>
        <v>26.918091200000006</v>
      </c>
    </row>
    <row r="188" spans="1:29" x14ac:dyDescent="0.2">
      <c r="A188" s="3" t="s">
        <v>26</v>
      </c>
      <c r="B188" s="3" t="s">
        <v>40</v>
      </c>
      <c r="C188" s="3" t="s">
        <v>69</v>
      </c>
      <c r="D188" s="3" t="s">
        <v>122</v>
      </c>
      <c r="E188" s="3" t="s">
        <v>0</v>
      </c>
      <c r="F188" s="3" t="s">
        <v>100</v>
      </c>
      <c r="G188" s="3" t="s">
        <v>86</v>
      </c>
      <c r="H188" s="3" t="s">
        <v>80</v>
      </c>
      <c r="I188" s="3" t="s">
        <v>73</v>
      </c>
      <c r="J188" s="3" t="s">
        <v>77</v>
      </c>
      <c r="K188" s="3" t="s">
        <v>67</v>
      </c>
      <c r="L188" s="5">
        <v>25</v>
      </c>
      <c r="M188" s="4">
        <f>L188*0.9</f>
        <v>22.5</v>
      </c>
      <c r="N188" s="4">
        <f>L188*1.1</f>
        <v>27.500000000000004</v>
      </c>
      <c r="O188" s="5">
        <v>25</v>
      </c>
      <c r="P188" s="4">
        <f>O188*0.9</f>
        <v>22.5</v>
      </c>
      <c r="Q188" s="4">
        <f>O188*1.1</f>
        <v>27.500000000000004</v>
      </c>
      <c r="R188" s="5">
        <v>25</v>
      </c>
      <c r="S188" s="4">
        <f>R188*0.9</f>
        <v>22.5</v>
      </c>
      <c r="T188" s="4">
        <f>R188*1.1</f>
        <v>27.500000000000004</v>
      </c>
      <c r="U188" s="5">
        <v>25</v>
      </c>
      <c r="V188" s="4">
        <f>U188*0.9</f>
        <v>22.5</v>
      </c>
      <c r="W188" s="4">
        <f>U188*1.1</f>
        <v>27.500000000000004</v>
      </c>
      <c r="X188" s="5">
        <v>25</v>
      </c>
      <c r="Y188" s="4">
        <f>X188*0.9</f>
        <v>22.5</v>
      </c>
      <c r="Z188" s="4">
        <f>X188*1.1</f>
        <v>27.500000000000004</v>
      </c>
      <c r="AA188" s="5">
        <v>25</v>
      </c>
      <c r="AB188" s="4">
        <f>AA188*0.9</f>
        <v>22.5</v>
      </c>
      <c r="AC188" s="4">
        <f>AA188*1.1</f>
        <v>27.500000000000004</v>
      </c>
    </row>
    <row r="189" spans="1:29" x14ac:dyDescent="0.2">
      <c r="A189" s="3" t="s">
        <v>26</v>
      </c>
      <c r="B189" s="3" t="s">
        <v>40</v>
      </c>
      <c r="C189" s="3" t="s">
        <v>70</v>
      </c>
      <c r="D189" s="3" t="s">
        <v>122</v>
      </c>
      <c r="E189" s="3" t="s">
        <v>0</v>
      </c>
      <c r="F189" s="3" t="s">
        <v>100</v>
      </c>
      <c r="G189" s="3" t="s">
        <v>86</v>
      </c>
      <c r="H189" s="3" t="s">
        <v>80</v>
      </c>
      <c r="I189" s="3" t="s">
        <v>73</v>
      </c>
      <c r="J189" s="3" t="s">
        <v>77</v>
      </c>
      <c r="K189" s="3" t="s">
        <v>67</v>
      </c>
      <c r="L189" s="5">
        <v>24</v>
      </c>
      <c r="M189" s="4">
        <f>L189*0.9</f>
        <v>21.6</v>
      </c>
      <c r="N189" s="4">
        <f>L189*1.1</f>
        <v>26.400000000000002</v>
      </c>
      <c r="O189" s="5">
        <v>24</v>
      </c>
      <c r="P189" s="4">
        <f>O189*0.9</f>
        <v>21.6</v>
      </c>
      <c r="Q189" s="4">
        <f>O189*1.1</f>
        <v>26.400000000000002</v>
      </c>
      <c r="R189" s="5">
        <v>24</v>
      </c>
      <c r="S189" s="4">
        <f>R189*0.9</f>
        <v>21.6</v>
      </c>
      <c r="T189" s="4">
        <f>R189*1.1</f>
        <v>26.400000000000002</v>
      </c>
      <c r="U189" s="5">
        <v>24</v>
      </c>
      <c r="V189" s="4">
        <f>U189*0.9</f>
        <v>21.6</v>
      </c>
      <c r="W189" s="4">
        <f>U189*1.1</f>
        <v>26.400000000000002</v>
      </c>
      <c r="X189" s="5">
        <v>24</v>
      </c>
      <c r="Y189" s="4">
        <f>X189*0.9</f>
        <v>21.6</v>
      </c>
      <c r="Z189" s="4">
        <f>X189*1.1</f>
        <v>26.400000000000002</v>
      </c>
      <c r="AA189" s="5">
        <v>24</v>
      </c>
      <c r="AB189" s="4">
        <f>AA189*0.9</f>
        <v>21.6</v>
      </c>
      <c r="AC189" s="4">
        <f>AA189*1.1</f>
        <v>26.400000000000002</v>
      </c>
    </row>
    <row r="190" spans="1:29" x14ac:dyDescent="0.2">
      <c r="A190" s="3" t="s">
        <v>26</v>
      </c>
      <c r="B190" s="3" t="s">
        <v>40</v>
      </c>
      <c r="C190" s="3" t="s">
        <v>71</v>
      </c>
      <c r="D190" s="3" t="s">
        <v>122</v>
      </c>
      <c r="E190" s="3" t="s">
        <v>0</v>
      </c>
      <c r="F190" s="3" t="s">
        <v>100</v>
      </c>
      <c r="G190" s="3" t="s">
        <v>86</v>
      </c>
      <c r="H190" s="3" t="s">
        <v>80</v>
      </c>
      <c r="I190" s="3" t="s">
        <v>73</v>
      </c>
      <c r="J190" s="3" t="s">
        <v>77</v>
      </c>
      <c r="K190" s="3" t="s">
        <v>67</v>
      </c>
      <c r="L190" s="5">
        <v>23</v>
      </c>
      <c r="M190" s="4">
        <f>L190*0.9</f>
        <v>20.7</v>
      </c>
      <c r="N190" s="4">
        <f>L190*1.1</f>
        <v>25.3</v>
      </c>
      <c r="O190" s="5">
        <v>23</v>
      </c>
      <c r="P190" s="4">
        <f>O190*0.9</f>
        <v>20.7</v>
      </c>
      <c r="Q190" s="4">
        <f>O190*1.1</f>
        <v>25.3</v>
      </c>
      <c r="R190" s="5">
        <v>23</v>
      </c>
      <c r="S190" s="4">
        <f>R190*0.9</f>
        <v>20.7</v>
      </c>
      <c r="T190" s="4">
        <f>R190*1.1</f>
        <v>25.3</v>
      </c>
      <c r="U190" s="5">
        <v>23</v>
      </c>
      <c r="V190" s="4">
        <f>U190*0.9</f>
        <v>20.7</v>
      </c>
      <c r="W190" s="4">
        <f>U190*1.1</f>
        <v>25.3</v>
      </c>
      <c r="X190" s="5">
        <v>23</v>
      </c>
      <c r="Y190" s="4">
        <f>X190*0.9</f>
        <v>20.7</v>
      </c>
      <c r="Z190" s="4">
        <f>X190*1.1</f>
        <v>25.3</v>
      </c>
      <c r="AA190" s="5">
        <v>23</v>
      </c>
      <c r="AB190" s="4">
        <f>AA190*0.9</f>
        <v>20.7</v>
      </c>
      <c r="AC190" s="4">
        <f>AA190*1.1</f>
        <v>25.3</v>
      </c>
    </row>
    <row r="191" spans="1:29" x14ac:dyDescent="0.2">
      <c r="A191" s="3" t="s">
        <v>26</v>
      </c>
      <c r="B191" s="3" t="s">
        <v>40</v>
      </c>
      <c r="C191" s="3" t="s">
        <v>120</v>
      </c>
      <c r="D191" s="3" t="s">
        <v>123</v>
      </c>
      <c r="E191" s="3" t="s">
        <v>0</v>
      </c>
      <c r="F191" s="3" t="s">
        <v>100</v>
      </c>
      <c r="G191" s="3" t="s">
        <v>86</v>
      </c>
      <c r="H191" s="3" t="s">
        <v>80</v>
      </c>
      <c r="I191" s="3" t="s">
        <v>73</v>
      </c>
      <c r="J191" s="3" t="s">
        <v>77</v>
      </c>
      <c r="K191" s="3" t="s">
        <v>67</v>
      </c>
      <c r="L191" s="5">
        <v>22</v>
      </c>
      <c r="M191" s="4">
        <f>L191*0.9</f>
        <v>19.8</v>
      </c>
      <c r="N191" s="4">
        <f>L191*1.1</f>
        <v>24.200000000000003</v>
      </c>
      <c r="O191" s="5">
        <v>22</v>
      </c>
      <c r="P191" s="4">
        <f>O191*0.9</f>
        <v>19.8</v>
      </c>
      <c r="Q191" s="4">
        <f>O191*1.1</f>
        <v>24.200000000000003</v>
      </c>
      <c r="R191" s="5">
        <v>22</v>
      </c>
      <c r="S191" s="4">
        <f>R191*0.9</f>
        <v>19.8</v>
      </c>
      <c r="T191" s="4">
        <f>R191*1.1</f>
        <v>24.200000000000003</v>
      </c>
      <c r="U191" s="5">
        <v>22</v>
      </c>
      <c r="V191" s="4">
        <f>U191*0.9</f>
        <v>19.8</v>
      </c>
      <c r="W191" s="4">
        <f>U191*1.1</f>
        <v>24.200000000000003</v>
      </c>
      <c r="X191" s="5">
        <v>22</v>
      </c>
      <c r="Y191" s="4">
        <f>X191*0.9</f>
        <v>19.8</v>
      </c>
      <c r="Z191" s="4">
        <f>X191*1.1</f>
        <v>24.200000000000003</v>
      </c>
      <c r="AA191" s="5">
        <v>22</v>
      </c>
      <c r="AB191" s="4">
        <f>AA191*0.9</f>
        <v>19.8</v>
      </c>
      <c r="AC191" s="4">
        <f>AA191*1.1</f>
        <v>24.200000000000003</v>
      </c>
    </row>
    <row r="192" spans="1:29" x14ac:dyDescent="0.2">
      <c r="A192" s="3" t="s">
        <v>26</v>
      </c>
      <c r="B192" s="3" t="s">
        <v>40</v>
      </c>
      <c r="C192" s="3" t="s">
        <v>197</v>
      </c>
      <c r="D192" s="3" t="s">
        <v>198</v>
      </c>
      <c r="E192" s="3" t="s">
        <v>0</v>
      </c>
      <c r="F192" s="3" t="s">
        <v>100</v>
      </c>
      <c r="G192" s="3" t="s">
        <v>86</v>
      </c>
      <c r="H192" s="3" t="s">
        <v>80</v>
      </c>
      <c r="I192" s="3" t="s">
        <v>73</v>
      </c>
      <c r="J192" s="3" t="s">
        <v>77</v>
      </c>
      <c r="K192" s="3" t="s">
        <v>67</v>
      </c>
      <c r="L192" s="5">
        <v>21</v>
      </c>
      <c r="M192" s="4">
        <f>L192*0.9</f>
        <v>18.900000000000002</v>
      </c>
      <c r="N192" s="4">
        <f>L192*1.1</f>
        <v>23.1</v>
      </c>
      <c r="O192" s="5">
        <v>21</v>
      </c>
      <c r="P192" s="4">
        <f>O192*0.9</f>
        <v>18.900000000000002</v>
      </c>
      <c r="Q192" s="4">
        <f>O192*1.1</f>
        <v>23.1</v>
      </c>
      <c r="R192" s="5">
        <v>20</v>
      </c>
      <c r="S192" s="4">
        <f>R192*0.9</f>
        <v>18</v>
      </c>
      <c r="T192" s="4">
        <f>R192*1.1</f>
        <v>22</v>
      </c>
      <c r="U192" s="5">
        <v>21</v>
      </c>
      <c r="V192" s="4">
        <f>U192*0.9</f>
        <v>18.900000000000002</v>
      </c>
      <c r="W192" s="4">
        <f>U192*1.1</f>
        <v>23.1</v>
      </c>
      <c r="X192" s="5">
        <v>21</v>
      </c>
      <c r="Y192" s="4">
        <f>X192*0.9</f>
        <v>18.900000000000002</v>
      </c>
      <c r="Z192" s="4">
        <f>X192*1.1</f>
        <v>23.1</v>
      </c>
      <c r="AA192" s="5">
        <v>21</v>
      </c>
      <c r="AB192" s="4">
        <f>AA192*0.9</f>
        <v>18.900000000000002</v>
      </c>
      <c r="AC192" s="4">
        <f>AA192*1.1</f>
        <v>23.1</v>
      </c>
    </row>
    <row r="193" spans="1:29" x14ac:dyDescent="0.2">
      <c r="A193" s="3" t="s">
        <v>26</v>
      </c>
      <c r="B193" s="3" t="s">
        <v>40</v>
      </c>
      <c r="C193" s="3" t="s">
        <v>72</v>
      </c>
      <c r="D193" s="3" t="s">
        <v>126</v>
      </c>
      <c r="E193" s="3" t="s">
        <v>0</v>
      </c>
      <c r="F193" s="3" t="s">
        <v>100</v>
      </c>
      <c r="G193" s="3" t="s">
        <v>86</v>
      </c>
      <c r="H193" s="3" t="s">
        <v>80</v>
      </c>
      <c r="I193" s="3" t="s">
        <v>73</v>
      </c>
      <c r="J193" s="3" t="s">
        <v>77</v>
      </c>
      <c r="K193" s="3" t="s">
        <v>67</v>
      </c>
      <c r="L193" s="5">
        <v>20</v>
      </c>
      <c r="M193" s="4">
        <f>L193*0.9</f>
        <v>18</v>
      </c>
      <c r="N193" s="4">
        <f>L193*1.1</f>
        <v>22</v>
      </c>
      <c r="O193" s="5">
        <v>20</v>
      </c>
      <c r="P193" s="4">
        <f>O193*0.9</f>
        <v>18</v>
      </c>
      <c r="Q193" s="4">
        <f>O193*1.1</f>
        <v>22</v>
      </c>
      <c r="R193" s="5">
        <v>20</v>
      </c>
      <c r="S193" s="4">
        <f>R193*0.9</f>
        <v>18</v>
      </c>
      <c r="T193" s="4">
        <f>R193*1.1</f>
        <v>22</v>
      </c>
      <c r="U193" s="5">
        <v>20</v>
      </c>
      <c r="V193" s="4">
        <f>U193*0.9</f>
        <v>18</v>
      </c>
      <c r="W193" s="4">
        <f>U193*1.1</f>
        <v>22</v>
      </c>
      <c r="X193" s="5">
        <v>20</v>
      </c>
      <c r="Y193" s="4">
        <f>X193*0.9</f>
        <v>18</v>
      </c>
      <c r="Z193" s="4">
        <f>X193*1.1</f>
        <v>22</v>
      </c>
      <c r="AA193" s="5">
        <v>20</v>
      </c>
      <c r="AB193" s="4">
        <f>AA193*0.9</f>
        <v>18</v>
      </c>
      <c r="AC193" s="4">
        <f>AA193*1.1</f>
        <v>22</v>
      </c>
    </row>
    <row r="194" spans="1:29" x14ac:dyDescent="0.2">
      <c r="A194" s="3" t="s">
        <v>26</v>
      </c>
      <c r="B194" s="3" t="s">
        <v>40</v>
      </c>
      <c r="C194" s="3" t="s">
        <v>124</v>
      </c>
      <c r="D194" s="3" t="s">
        <v>125</v>
      </c>
      <c r="E194" s="3" t="s">
        <v>0</v>
      </c>
      <c r="F194" s="3" t="s">
        <v>100</v>
      </c>
      <c r="G194" s="3" t="s">
        <v>86</v>
      </c>
      <c r="H194" s="3" t="s">
        <v>80</v>
      </c>
      <c r="I194" s="3" t="s">
        <v>73</v>
      </c>
      <c r="J194" s="3" t="s">
        <v>77</v>
      </c>
      <c r="K194" s="3" t="s">
        <v>67</v>
      </c>
      <c r="L194" s="5">
        <v>19</v>
      </c>
      <c r="M194" s="5">
        <f>L194*0.9</f>
        <v>17.100000000000001</v>
      </c>
      <c r="N194" s="5">
        <f>L194*1.1</f>
        <v>20.900000000000002</v>
      </c>
      <c r="O194" s="5">
        <v>19</v>
      </c>
      <c r="P194" s="4">
        <f>O194*0.9</f>
        <v>17.100000000000001</v>
      </c>
      <c r="Q194" s="4">
        <f>O194*1.1</f>
        <v>20.900000000000002</v>
      </c>
      <c r="R194" s="5">
        <v>19</v>
      </c>
      <c r="S194" s="4">
        <f>R194*0.9</f>
        <v>17.100000000000001</v>
      </c>
      <c r="T194" s="4">
        <f>R194*1.1</f>
        <v>20.900000000000002</v>
      </c>
      <c r="U194" s="5">
        <v>19</v>
      </c>
      <c r="V194" s="4">
        <f>U194*0.9</f>
        <v>17.100000000000001</v>
      </c>
      <c r="W194" s="4">
        <f>U194*1.1</f>
        <v>20.900000000000002</v>
      </c>
      <c r="X194" s="5">
        <v>19</v>
      </c>
      <c r="Y194" s="4">
        <f>X194*0.9</f>
        <v>17.100000000000001</v>
      </c>
      <c r="Z194" s="4">
        <f>X194*1.1</f>
        <v>20.900000000000002</v>
      </c>
      <c r="AA194" s="5">
        <v>19</v>
      </c>
      <c r="AB194" s="4">
        <f>AA194*0.9</f>
        <v>17.100000000000001</v>
      </c>
      <c r="AC194" s="4">
        <f>AA194*1.1</f>
        <v>20.900000000000002</v>
      </c>
    </row>
    <row r="195" spans="1:29" ht="15" x14ac:dyDescent="0.2">
      <c r="A195" s="3" t="s">
        <v>26</v>
      </c>
      <c r="B195" s="3" t="s">
        <v>20</v>
      </c>
      <c r="C195" s="3" t="s">
        <v>69</v>
      </c>
      <c r="D195" s="3" t="s">
        <v>122</v>
      </c>
      <c r="E195" s="3" t="s">
        <v>165</v>
      </c>
      <c r="F195" s="3" t="s">
        <v>98</v>
      </c>
      <c r="G195" s="12" t="s">
        <v>84</v>
      </c>
      <c r="H195" s="3" t="s">
        <v>82</v>
      </c>
      <c r="I195" s="21" t="s">
        <v>137</v>
      </c>
      <c r="J195" s="3" t="s">
        <v>141</v>
      </c>
      <c r="K195" s="3" t="s">
        <v>67</v>
      </c>
      <c r="L195" s="12">
        <f>O195</f>
        <v>119</v>
      </c>
      <c r="M195" s="12">
        <f>P195</f>
        <v>89.25</v>
      </c>
      <c r="N195" s="12">
        <f>Q195</f>
        <v>148.75</v>
      </c>
      <c r="O195" s="12">
        <f>R195</f>
        <v>119</v>
      </c>
      <c r="P195" s="12">
        <f>S195</f>
        <v>89.25</v>
      </c>
      <c r="Q195" s="12">
        <f>T195</f>
        <v>148.75</v>
      </c>
      <c r="R195" s="12">
        <v>119</v>
      </c>
      <c r="S195" s="12">
        <f>R195*0.75</f>
        <v>89.25</v>
      </c>
      <c r="T195" s="12">
        <f>R195*1.25</f>
        <v>148.75</v>
      </c>
      <c r="U195" s="12">
        <f>R195</f>
        <v>119</v>
      </c>
      <c r="V195" s="12">
        <f>U195*0.75</f>
        <v>89.25</v>
      </c>
      <c r="W195" s="12">
        <f>U195*1.25</f>
        <v>148.75</v>
      </c>
      <c r="X195" s="12">
        <f>R195</f>
        <v>119</v>
      </c>
      <c r="Y195" s="12">
        <f>X195*0.75</f>
        <v>89.25</v>
      </c>
      <c r="Z195" s="12">
        <f>X195*1.25</f>
        <v>148.75</v>
      </c>
      <c r="AA195" s="12">
        <f>R195</f>
        <v>119</v>
      </c>
      <c r="AB195" s="12">
        <f>AA195*0.75</f>
        <v>89.25</v>
      </c>
      <c r="AC195" s="12">
        <f>AA195*1.25</f>
        <v>148.75</v>
      </c>
    </row>
    <row r="196" spans="1:29" ht="15" x14ac:dyDescent="0.2">
      <c r="A196" s="3" t="s">
        <v>26</v>
      </c>
      <c r="B196" s="3" t="s">
        <v>20</v>
      </c>
      <c r="C196" s="3" t="s">
        <v>70</v>
      </c>
      <c r="D196" s="3" t="s">
        <v>122</v>
      </c>
      <c r="E196" s="3" t="s">
        <v>165</v>
      </c>
      <c r="F196" s="3" t="s">
        <v>98</v>
      </c>
      <c r="G196" s="12" t="s">
        <v>84</v>
      </c>
      <c r="H196" s="3" t="s">
        <v>82</v>
      </c>
      <c r="I196" s="21" t="s">
        <v>137</v>
      </c>
      <c r="J196" s="3" t="s">
        <v>141</v>
      </c>
      <c r="K196" s="3" t="s">
        <v>67</v>
      </c>
      <c r="L196" s="12">
        <f>O196</f>
        <v>256</v>
      </c>
      <c r="M196" s="12">
        <f>P196</f>
        <v>192</v>
      </c>
      <c r="N196" s="12">
        <f>Q196</f>
        <v>320</v>
      </c>
      <c r="O196" s="12">
        <f>R196</f>
        <v>256</v>
      </c>
      <c r="P196" s="12">
        <f>S196</f>
        <v>192</v>
      </c>
      <c r="Q196" s="12">
        <f>T196</f>
        <v>320</v>
      </c>
      <c r="R196" s="12">
        <v>256</v>
      </c>
      <c r="S196" s="12">
        <f>R196*0.75</f>
        <v>192</v>
      </c>
      <c r="T196" s="12">
        <f>R196*1.25</f>
        <v>320</v>
      </c>
      <c r="U196" s="12">
        <f>R196</f>
        <v>256</v>
      </c>
      <c r="V196" s="12">
        <f>U196*0.75</f>
        <v>192</v>
      </c>
      <c r="W196" s="12">
        <f>U196*1.25</f>
        <v>320</v>
      </c>
      <c r="X196" s="12">
        <f>R196</f>
        <v>256</v>
      </c>
      <c r="Y196" s="12">
        <f>X196*0.75</f>
        <v>192</v>
      </c>
      <c r="Z196" s="12">
        <f>X196*1.25</f>
        <v>320</v>
      </c>
      <c r="AA196" s="12">
        <f>R196</f>
        <v>256</v>
      </c>
      <c r="AB196" s="12">
        <f>AA196*0.75</f>
        <v>192</v>
      </c>
      <c r="AC196" s="12">
        <f>AA196*1.25</f>
        <v>320</v>
      </c>
    </row>
    <row r="197" spans="1:29" ht="15" x14ac:dyDescent="0.2">
      <c r="A197" s="3" t="s">
        <v>26</v>
      </c>
      <c r="B197" s="3" t="s">
        <v>20</v>
      </c>
      <c r="C197" s="3" t="s">
        <v>71</v>
      </c>
      <c r="D197" s="3" t="s">
        <v>122</v>
      </c>
      <c r="E197" s="3" t="s">
        <v>165</v>
      </c>
      <c r="F197" s="3" t="s">
        <v>98</v>
      </c>
      <c r="G197" s="12" t="s">
        <v>84</v>
      </c>
      <c r="H197" s="3" t="s">
        <v>82</v>
      </c>
      <c r="I197" s="21" t="s">
        <v>137</v>
      </c>
      <c r="J197" s="3" t="s">
        <v>141</v>
      </c>
      <c r="K197" s="3" t="s">
        <v>67</v>
      </c>
      <c r="L197" s="12">
        <f>O197</f>
        <v>614</v>
      </c>
      <c r="M197" s="12">
        <f>P197</f>
        <v>460.5</v>
      </c>
      <c r="N197" s="12">
        <f>Q197</f>
        <v>767.5</v>
      </c>
      <c r="O197" s="12">
        <f>R197</f>
        <v>614</v>
      </c>
      <c r="P197" s="12">
        <f>S197</f>
        <v>460.5</v>
      </c>
      <c r="Q197" s="12">
        <f>T197</f>
        <v>767.5</v>
      </c>
      <c r="R197" s="12">
        <v>614</v>
      </c>
      <c r="S197" s="12">
        <f>R197*0.75</f>
        <v>460.5</v>
      </c>
      <c r="T197" s="12">
        <f>R197*1.25</f>
        <v>767.5</v>
      </c>
      <c r="U197" s="12">
        <f>R197</f>
        <v>614</v>
      </c>
      <c r="V197" s="12">
        <f>U197*0.75</f>
        <v>460.5</v>
      </c>
      <c r="W197" s="12">
        <f>U197*1.25</f>
        <v>767.5</v>
      </c>
      <c r="X197" s="12">
        <f>R197</f>
        <v>614</v>
      </c>
      <c r="Y197" s="12">
        <f>X197*0.75</f>
        <v>460.5</v>
      </c>
      <c r="Z197" s="12">
        <f>X197*1.25</f>
        <v>767.5</v>
      </c>
      <c r="AA197" s="12">
        <f>R197</f>
        <v>614</v>
      </c>
      <c r="AB197" s="12">
        <f>AA197*0.75</f>
        <v>460.5</v>
      </c>
      <c r="AC197" s="12">
        <f>AA197*1.25</f>
        <v>767.5</v>
      </c>
    </row>
    <row r="198" spans="1:29" ht="15" x14ac:dyDescent="0.2">
      <c r="A198" s="3" t="s">
        <v>26</v>
      </c>
      <c r="B198" s="3" t="s">
        <v>20</v>
      </c>
      <c r="C198" s="3" t="s">
        <v>120</v>
      </c>
      <c r="D198" s="3" t="s">
        <v>123</v>
      </c>
      <c r="E198" s="3" t="s">
        <v>165</v>
      </c>
      <c r="F198" s="3" t="s">
        <v>98</v>
      </c>
      <c r="G198" s="12" t="s">
        <v>84</v>
      </c>
      <c r="H198" s="3" t="s">
        <v>82</v>
      </c>
      <c r="I198" s="21" t="s">
        <v>137</v>
      </c>
      <c r="J198" s="3" t="s">
        <v>141</v>
      </c>
      <c r="K198" s="3" t="s">
        <v>67</v>
      </c>
      <c r="L198" s="12">
        <f>O198</f>
        <v>886</v>
      </c>
      <c r="M198" s="12">
        <f>P198</f>
        <v>664.5</v>
      </c>
      <c r="N198" s="12">
        <f>Q198</f>
        <v>1107.5</v>
      </c>
      <c r="O198" s="12">
        <f>R198</f>
        <v>886</v>
      </c>
      <c r="P198" s="12">
        <f>S198</f>
        <v>664.5</v>
      </c>
      <c r="Q198" s="12">
        <f>T198</f>
        <v>1107.5</v>
      </c>
      <c r="R198" s="12">
        <v>886</v>
      </c>
      <c r="S198" s="12">
        <f>R198*0.75</f>
        <v>664.5</v>
      </c>
      <c r="T198" s="12">
        <f>R198*1.25</f>
        <v>1107.5</v>
      </c>
      <c r="U198" s="12">
        <f>R198</f>
        <v>886</v>
      </c>
      <c r="V198" s="12">
        <f>U198*0.75</f>
        <v>664.5</v>
      </c>
      <c r="W198" s="12">
        <f>U198*1.25</f>
        <v>1107.5</v>
      </c>
      <c r="X198" s="12">
        <f>R198</f>
        <v>886</v>
      </c>
      <c r="Y198" s="12">
        <f>X198*0.75</f>
        <v>664.5</v>
      </c>
      <c r="Z198" s="12">
        <f>X198*1.25</f>
        <v>1107.5</v>
      </c>
      <c r="AA198" s="12">
        <f>R198</f>
        <v>886</v>
      </c>
      <c r="AB198" s="12">
        <f>AA198*0.75</f>
        <v>664.5</v>
      </c>
      <c r="AC198" s="12">
        <f>AA198*1.25</f>
        <v>1107.5</v>
      </c>
    </row>
    <row r="199" spans="1:29" ht="15" x14ac:dyDescent="0.2">
      <c r="A199" s="3" t="s">
        <v>26</v>
      </c>
      <c r="B199" s="3" t="s">
        <v>20</v>
      </c>
      <c r="C199" s="3" t="s">
        <v>197</v>
      </c>
      <c r="D199" s="3" t="s">
        <v>198</v>
      </c>
      <c r="E199" s="3" t="s">
        <v>165</v>
      </c>
      <c r="F199" s="3" t="s">
        <v>98</v>
      </c>
      <c r="G199" s="12" t="s">
        <v>84</v>
      </c>
      <c r="H199" s="3" t="s">
        <v>82</v>
      </c>
      <c r="I199" s="21" t="s">
        <v>137</v>
      </c>
      <c r="J199" s="3" t="s">
        <v>141</v>
      </c>
      <c r="K199" s="3" t="s">
        <v>67</v>
      </c>
      <c r="L199" s="12">
        <f>O199</f>
        <v>847</v>
      </c>
      <c r="M199" s="12">
        <f>P199</f>
        <v>635.25</v>
      </c>
      <c r="N199" s="12">
        <f>Q199</f>
        <v>1058.75</v>
      </c>
      <c r="O199" s="12">
        <f>R199</f>
        <v>847</v>
      </c>
      <c r="P199" s="12">
        <f>S199</f>
        <v>635.25</v>
      </c>
      <c r="Q199" s="12">
        <f>T199</f>
        <v>1058.75</v>
      </c>
      <c r="R199" s="12">
        <v>847</v>
      </c>
      <c r="S199" s="12">
        <f>R199*0.75</f>
        <v>635.25</v>
      </c>
      <c r="T199" s="12">
        <f>R199*1.25</f>
        <v>1058.75</v>
      </c>
      <c r="U199" s="12">
        <f>R199</f>
        <v>847</v>
      </c>
      <c r="V199" s="12">
        <f>U199*0.75</f>
        <v>635.25</v>
      </c>
      <c r="W199" s="12">
        <f>U199*1.25</f>
        <v>1058.75</v>
      </c>
      <c r="X199" s="12">
        <f>R199</f>
        <v>847</v>
      </c>
      <c r="Y199" s="12">
        <f>X199*0.75</f>
        <v>635.25</v>
      </c>
      <c r="Z199" s="12">
        <f>X199*1.25</f>
        <v>1058.75</v>
      </c>
      <c r="AA199" s="12">
        <f>R199</f>
        <v>847</v>
      </c>
      <c r="AB199" s="12">
        <f>AA199*0.75</f>
        <v>635.25</v>
      </c>
      <c r="AC199" s="12">
        <f>AA199*1.25</f>
        <v>1058.75</v>
      </c>
    </row>
    <row r="200" spans="1:29" ht="15" x14ac:dyDescent="0.2">
      <c r="A200" s="3" t="s">
        <v>26</v>
      </c>
      <c r="B200" s="3" t="s">
        <v>20</v>
      </c>
      <c r="C200" s="3" t="s">
        <v>72</v>
      </c>
      <c r="D200" s="3" t="s">
        <v>126</v>
      </c>
      <c r="E200" s="3" t="s">
        <v>165</v>
      </c>
      <c r="F200" s="3" t="s">
        <v>98</v>
      </c>
      <c r="G200" s="12" t="s">
        <v>84</v>
      </c>
      <c r="H200" s="3" t="s">
        <v>82</v>
      </c>
      <c r="I200" s="21" t="s">
        <v>137</v>
      </c>
      <c r="J200" s="3" t="s">
        <v>141</v>
      </c>
      <c r="K200" s="3" t="s">
        <v>67</v>
      </c>
      <c r="L200" s="12">
        <f>O200</f>
        <v>1059</v>
      </c>
      <c r="M200" s="12">
        <f>P200</f>
        <v>794.25</v>
      </c>
      <c r="N200" s="12">
        <f>Q200</f>
        <v>1323.75</v>
      </c>
      <c r="O200" s="12">
        <f>R200</f>
        <v>1059</v>
      </c>
      <c r="P200" s="12">
        <f>S200</f>
        <v>794.25</v>
      </c>
      <c r="Q200" s="12">
        <f>T200</f>
        <v>1323.75</v>
      </c>
      <c r="R200" s="12">
        <v>1059</v>
      </c>
      <c r="S200" s="12">
        <f>R200*0.75</f>
        <v>794.25</v>
      </c>
      <c r="T200" s="12">
        <f>R200*1.25</f>
        <v>1323.75</v>
      </c>
      <c r="U200" s="12">
        <f>R200</f>
        <v>1059</v>
      </c>
      <c r="V200" s="12">
        <f>U200*0.75</f>
        <v>794.25</v>
      </c>
      <c r="W200" s="12">
        <f>U200*1.25</f>
        <v>1323.75</v>
      </c>
      <c r="X200" s="12">
        <f>R200</f>
        <v>1059</v>
      </c>
      <c r="Y200" s="12">
        <f>X200*0.75</f>
        <v>794.25</v>
      </c>
      <c r="Z200" s="12">
        <f>X200*1.25</f>
        <v>1323.75</v>
      </c>
      <c r="AA200" s="12">
        <f>R200</f>
        <v>1059</v>
      </c>
      <c r="AB200" s="12">
        <f>AA200*0.75</f>
        <v>794.25</v>
      </c>
      <c r="AC200" s="12">
        <f>AA200*1.25</f>
        <v>1323.75</v>
      </c>
    </row>
    <row r="201" spans="1:29" ht="15" x14ac:dyDescent="0.2">
      <c r="A201" s="3" t="s">
        <v>26</v>
      </c>
      <c r="B201" s="3" t="s">
        <v>20</v>
      </c>
      <c r="C201" s="3" t="s">
        <v>124</v>
      </c>
      <c r="D201" s="3" t="s">
        <v>125</v>
      </c>
      <c r="E201" s="3" t="s">
        <v>165</v>
      </c>
      <c r="F201" s="3" t="s">
        <v>98</v>
      </c>
      <c r="G201" s="12" t="s">
        <v>84</v>
      </c>
      <c r="H201" s="3" t="s">
        <v>82</v>
      </c>
      <c r="I201" s="21" t="s">
        <v>137</v>
      </c>
      <c r="J201" s="3" t="s">
        <v>141</v>
      </c>
      <c r="K201" s="3" t="s">
        <v>67</v>
      </c>
      <c r="L201" s="12">
        <f>O201</f>
        <v>1589</v>
      </c>
      <c r="M201" s="12">
        <f>P201</f>
        <v>1191.75</v>
      </c>
      <c r="N201" s="12">
        <f>Q201</f>
        <v>1986.25</v>
      </c>
      <c r="O201" s="12">
        <f>R201</f>
        <v>1589</v>
      </c>
      <c r="P201" s="12">
        <f>S201</f>
        <v>1191.75</v>
      </c>
      <c r="Q201" s="12">
        <f>T201</f>
        <v>1986.25</v>
      </c>
      <c r="R201" s="12">
        <v>1589</v>
      </c>
      <c r="S201" s="12">
        <f>R201*0.75</f>
        <v>1191.75</v>
      </c>
      <c r="T201" s="12">
        <f>R201*1.25</f>
        <v>1986.25</v>
      </c>
      <c r="U201" s="12">
        <f>R201</f>
        <v>1589</v>
      </c>
      <c r="V201" s="12">
        <f>U201*0.75</f>
        <v>1191.75</v>
      </c>
      <c r="W201" s="12">
        <f>U201*1.25</f>
        <v>1986.25</v>
      </c>
      <c r="X201" s="12">
        <f>R201</f>
        <v>1589</v>
      </c>
      <c r="Y201" s="12">
        <f>X201*0.75</f>
        <v>1191.75</v>
      </c>
      <c r="Z201" s="12">
        <f>X201*1.25</f>
        <v>1986.25</v>
      </c>
      <c r="AA201" s="12">
        <f>R201</f>
        <v>1589</v>
      </c>
      <c r="AB201" s="12">
        <f>AA201*0.75</f>
        <v>1191.75</v>
      </c>
      <c r="AC201" s="12">
        <f>AA201*1.25</f>
        <v>1986.25</v>
      </c>
    </row>
    <row r="202" spans="1:29" x14ac:dyDescent="0.2">
      <c r="A202" s="3" t="s">
        <v>26</v>
      </c>
      <c r="B202" s="3" t="s">
        <v>20</v>
      </c>
      <c r="C202" s="3" t="s">
        <v>69</v>
      </c>
      <c r="D202" s="3" t="s">
        <v>122</v>
      </c>
      <c r="E202" s="3" t="s">
        <v>83</v>
      </c>
      <c r="F202" s="3" t="s">
        <v>98</v>
      </c>
      <c r="G202" s="12" t="s">
        <v>84</v>
      </c>
      <c r="H202" s="3" t="s">
        <v>80</v>
      </c>
      <c r="I202" s="3" t="s">
        <v>73</v>
      </c>
      <c r="J202" s="3" t="s">
        <v>88</v>
      </c>
      <c r="K202" s="3" t="s">
        <v>67</v>
      </c>
      <c r="L202" s="5">
        <v>1575</v>
      </c>
      <c r="M202" s="5">
        <v>1500</v>
      </c>
      <c r="N202" s="5">
        <v>1650</v>
      </c>
      <c r="O202" s="5">
        <v>1575</v>
      </c>
      <c r="P202" s="5">
        <v>1500</v>
      </c>
      <c r="Q202" s="5">
        <v>1650</v>
      </c>
      <c r="R202" s="5">
        <v>1575</v>
      </c>
      <c r="S202" s="5">
        <v>1500</v>
      </c>
      <c r="T202" s="5">
        <v>1650</v>
      </c>
      <c r="U202" s="5">
        <v>1575</v>
      </c>
      <c r="V202" s="5">
        <v>1500</v>
      </c>
      <c r="W202" s="5">
        <v>1650</v>
      </c>
      <c r="X202" s="5">
        <v>1575</v>
      </c>
      <c r="Y202" s="5">
        <v>1500</v>
      </c>
      <c r="Z202" s="5">
        <v>1650</v>
      </c>
      <c r="AA202" s="5">
        <v>1575</v>
      </c>
      <c r="AB202" s="5">
        <v>1500</v>
      </c>
      <c r="AC202" s="5">
        <v>1650</v>
      </c>
    </row>
    <row r="203" spans="1:29" x14ac:dyDescent="0.2">
      <c r="A203" s="3" t="s">
        <v>26</v>
      </c>
      <c r="B203" s="3" t="s">
        <v>20</v>
      </c>
      <c r="C203" s="3" t="s">
        <v>70</v>
      </c>
      <c r="D203" s="3" t="s">
        <v>122</v>
      </c>
      <c r="E203" s="3" t="s">
        <v>83</v>
      </c>
      <c r="F203" s="3" t="s">
        <v>98</v>
      </c>
      <c r="G203" s="12" t="s">
        <v>84</v>
      </c>
      <c r="H203" s="3" t="s">
        <v>80</v>
      </c>
      <c r="I203" s="3" t="s">
        <v>73</v>
      </c>
      <c r="J203" s="3" t="s">
        <v>88</v>
      </c>
      <c r="K203" s="3" t="s">
        <v>67</v>
      </c>
      <c r="L203" s="5">
        <v>3600</v>
      </c>
      <c r="M203" s="5">
        <v>3000</v>
      </c>
      <c r="N203" s="5">
        <v>4000</v>
      </c>
      <c r="O203" s="5">
        <v>3600</v>
      </c>
      <c r="P203" s="5">
        <v>3000</v>
      </c>
      <c r="Q203" s="5">
        <v>4000</v>
      </c>
      <c r="R203" s="5">
        <v>3600</v>
      </c>
      <c r="S203" s="5">
        <v>3000</v>
      </c>
      <c r="T203" s="5">
        <v>4000</v>
      </c>
      <c r="U203" s="5">
        <v>3600</v>
      </c>
      <c r="V203" s="5">
        <v>3000</v>
      </c>
      <c r="W203" s="5">
        <v>4000</v>
      </c>
      <c r="X203" s="5">
        <v>3600</v>
      </c>
      <c r="Y203" s="5">
        <v>3000</v>
      </c>
      <c r="Z203" s="5">
        <v>4000</v>
      </c>
      <c r="AA203" s="5">
        <v>3600</v>
      </c>
      <c r="AB203" s="5">
        <v>3000</v>
      </c>
      <c r="AC203" s="5">
        <v>4000</v>
      </c>
    </row>
    <row r="204" spans="1:29" x14ac:dyDescent="0.2">
      <c r="A204" s="3" t="s">
        <v>26</v>
      </c>
      <c r="B204" s="3" t="s">
        <v>20</v>
      </c>
      <c r="C204" s="3" t="s">
        <v>71</v>
      </c>
      <c r="D204" s="3" t="s">
        <v>122</v>
      </c>
      <c r="E204" s="3" t="s">
        <v>83</v>
      </c>
      <c r="F204" s="3" t="s">
        <v>98</v>
      </c>
      <c r="G204" s="12" t="s">
        <v>84</v>
      </c>
      <c r="H204" s="3" t="s">
        <v>80</v>
      </c>
      <c r="I204" s="3" t="s">
        <v>73</v>
      </c>
      <c r="J204" s="3" t="s">
        <v>88</v>
      </c>
      <c r="K204" s="3" t="s">
        <v>67</v>
      </c>
      <c r="L204" s="5">
        <v>9400</v>
      </c>
      <c r="M204" s="5">
        <v>8000</v>
      </c>
      <c r="N204" s="5">
        <v>10900</v>
      </c>
      <c r="O204" s="5">
        <v>9400</v>
      </c>
      <c r="P204" s="5">
        <v>8000</v>
      </c>
      <c r="Q204" s="5">
        <v>10900</v>
      </c>
      <c r="R204" s="5">
        <v>9400</v>
      </c>
      <c r="S204" s="5">
        <v>8000</v>
      </c>
      <c r="T204" s="5">
        <v>10900</v>
      </c>
      <c r="U204" s="5">
        <v>9400</v>
      </c>
      <c r="V204" s="5">
        <v>8000</v>
      </c>
      <c r="W204" s="5">
        <v>10900</v>
      </c>
      <c r="X204" s="5">
        <v>9400</v>
      </c>
      <c r="Y204" s="5">
        <v>8000</v>
      </c>
      <c r="Z204" s="5">
        <v>10900</v>
      </c>
      <c r="AA204" s="5">
        <v>9400</v>
      </c>
      <c r="AB204" s="5">
        <v>8000</v>
      </c>
      <c r="AC204" s="5">
        <v>10900</v>
      </c>
    </row>
    <row r="205" spans="1:29" x14ac:dyDescent="0.2">
      <c r="A205" s="3" t="s">
        <v>26</v>
      </c>
      <c r="B205" s="3" t="s">
        <v>20</v>
      </c>
      <c r="C205" s="3" t="s">
        <v>120</v>
      </c>
      <c r="D205" s="3" t="s">
        <v>123</v>
      </c>
      <c r="E205" s="3" t="s">
        <v>83</v>
      </c>
      <c r="F205" s="3" t="s">
        <v>98</v>
      </c>
      <c r="G205" s="12" t="s">
        <v>84</v>
      </c>
      <c r="H205" s="3" t="s">
        <v>80</v>
      </c>
      <c r="I205" s="3" t="s">
        <v>73</v>
      </c>
      <c r="J205" s="3" t="s">
        <v>88</v>
      </c>
      <c r="K205" s="3" t="s">
        <v>67</v>
      </c>
      <c r="L205" s="5">
        <v>15400</v>
      </c>
      <c r="M205" s="5">
        <v>14300</v>
      </c>
      <c r="N205" s="5">
        <v>16400</v>
      </c>
      <c r="O205" s="5">
        <v>15400</v>
      </c>
      <c r="P205" s="5">
        <v>14300</v>
      </c>
      <c r="Q205" s="5">
        <v>16400</v>
      </c>
      <c r="R205" s="5">
        <v>15400</v>
      </c>
      <c r="S205" s="5">
        <v>14300</v>
      </c>
      <c r="T205" s="5">
        <v>16400</v>
      </c>
      <c r="U205" s="5">
        <v>15400</v>
      </c>
      <c r="V205" s="5">
        <v>14300</v>
      </c>
      <c r="W205" s="5">
        <v>16400</v>
      </c>
      <c r="X205" s="5">
        <v>15400</v>
      </c>
      <c r="Y205" s="5">
        <v>14300</v>
      </c>
      <c r="Z205" s="5">
        <v>16400</v>
      </c>
      <c r="AA205" s="5">
        <v>15400</v>
      </c>
      <c r="AB205" s="5">
        <v>14300</v>
      </c>
      <c r="AC205" s="5">
        <v>16400</v>
      </c>
    </row>
    <row r="206" spans="1:29" x14ac:dyDescent="0.2">
      <c r="A206" s="3" t="s">
        <v>26</v>
      </c>
      <c r="B206" s="3" t="s">
        <v>20</v>
      </c>
      <c r="C206" s="3" t="s">
        <v>197</v>
      </c>
      <c r="D206" s="3" t="s">
        <v>198</v>
      </c>
      <c r="E206" s="3" t="s">
        <v>83</v>
      </c>
      <c r="F206" s="3" t="s">
        <v>98</v>
      </c>
      <c r="G206" s="12" t="s">
        <v>84</v>
      </c>
      <c r="H206" s="3" t="s">
        <v>80</v>
      </c>
      <c r="I206" s="3" t="s">
        <v>73</v>
      </c>
      <c r="J206" s="3" t="s">
        <v>88</v>
      </c>
      <c r="K206" s="3" t="s">
        <v>67</v>
      </c>
      <c r="L206" s="5">
        <v>20367</v>
      </c>
      <c r="M206" s="5">
        <v>20000</v>
      </c>
      <c r="N206" s="5">
        <v>21000</v>
      </c>
      <c r="O206" s="5">
        <v>20367</v>
      </c>
      <c r="P206" s="5">
        <v>20000</v>
      </c>
      <c r="Q206" s="5">
        <v>21000</v>
      </c>
      <c r="R206" s="5">
        <v>20367</v>
      </c>
      <c r="S206" s="5">
        <v>20000</v>
      </c>
      <c r="T206" s="5">
        <v>21000</v>
      </c>
      <c r="U206" s="5">
        <v>20367</v>
      </c>
      <c r="V206" s="5">
        <v>20000</v>
      </c>
      <c r="W206" s="5">
        <v>21000</v>
      </c>
      <c r="X206" s="5">
        <v>20367</v>
      </c>
      <c r="Y206" s="5">
        <v>20000</v>
      </c>
      <c r="Z206" s="5">
        <v>21000</v>
      </c>
      <c r="AA206" s="5">
        <v>20367</v>
      </c>
      <c r="AB206" s="5">
        <v>20000</v>
      </c>
      <c r="AC206" s="5">
        <v>21000</v>
      </c>
    </row>
    <row r="207" spans="1:29" x14ac:dyDescent="0.2">
      <c r="A207" s="3" t="s">
        <v>26</v>
      </c>
      <c r="B207" s="3" t="s">
        <v>20</v>
      </c>
      <c r="C207" s="3" t="s">
        <v>72</v>
      </c>
      <c r="D207" s="3" t="s">
        <v>126</v>
      </c>
      <c r="E207" s="3" t="s">
        <v>83</v>
      </c>
      <c r="F207" s="3" t="s">
        <v>98</v>
      </c>
      <c r="G207" s="12" t="s">
        <v>84</v>
      </c>
      <c r="H207" s="3" t="s">
        <v>80</v>
      </c>
      <c r="I207" s="3" t="s">
        <v>73</v>
      </c>
      <c r="J207" s="3" t="s">
        <v>88</v>
      </c>
      <c r="K207" s="3" t="s">
        <v>67</v>
      </c>
      <c r="L207" s="5">
        <v>25300</v>
      </c>
      <c r="M207" s="5">
        <v>24600</v>
      </c>
      <c r="N207" s="5">
        <v>28100</v>
      </c>
      <c r="O207" s="5">
        <v>25300</v>
      </c>
      <c r="P207" s="5">
        <v>24600</v>
      </c>
      <c r="Q207" s="5">
        <v>28100</v>
      </c>
      <c r="R207" s="5">
        <v>25300</v>
      </c>
      <c r="S207" s="5">
        <v>24600</v>
      </c>
      <c r="T207" s="5">
        <v>28100</v>
      </c>
      <c r="U207" s="5">
        <v>25300</v>
      </c>
      <c r="V207" s="5">
        <v>24600</v>
      </c>
      <c r="W207" s="5">
        <v>28100</v>
      </c>
      <c r="X207" s="5">
        <v>25300</v>
      </c>
      <c r="Y207" s="5">
        <v>24600</v>
      </c>
      <c r="Z207" s="5">
        <v>28100</v>
      </c>
      <c r="AA207" s="5">
        <v>25300</v>
      </c>
      <c r="AB207" s="5">
        <v>24600</v>
      </c>
      <c r="AC207" s="5">
        <v>28100</v>
      </c>
    </row>
    <row r="208" spans="1:29" x14ac:dyDescent="0.2">
      <c r="A208" s="3" t="s">
        <v>26</v>
      </c>
      <c r="B208" s="3" t="s">
        <v>20</v>
      </c>
      <c r="C208" s="3" t="s">
        <v>124</v>
      </c>
      <c r="D208" s="3" t="s">
        <v>125</v>
      </c>
      <c r="E208" s="3" t="s">
        <v>83</v>
      </c>
      <c r="F208" s="3" t="s">
        <v>98</v>
      </c>
      <c r="G208" s="12" t="s">
        <v>84</v>
      </c>
      <c r="H208" s="3" t="s">
        <v>80</v>
      </c>
      <c r="I208" s="3" t="s">
        <v>73</v>
      </c>
      <c r="J208" s="3" t="s">
        <v>88</v>
      </c>
      <c r="K208" s="3" t="s">
        <v>67</v>
      </c>
      <c r="L208" s="5">
        <v>38000</v>
      </c>
      <c r="M208" s="5">
        <v>37000</v>
      </c>
      <c r="N208" s="5">
        <v>39000</v>
      </c>
      <c r="O208" s="5">
        <v>38000</v>
      </c>
      <c r="P208" s="5">
        <v>37000</v>
      </c>
      <c r="Q208" s="5">
        <v>39000</v>
      </c>
      <c r="R208" s="5">
        <v>38000</v>
      </c>
      <c r="S208" s="5">
        <v>37000</v>
      </c>
      <c r="T208" s="5">
        <v>39000</v>
      </c>
      <c r="U208" s="5">
        <v>38000</v>
      </c>
      <c r="V208" s="5">
        <v>37000</v>
      </c>
      <c r="W208" s="5">
        <v>39000</v>
      </c>
      <c r="X208" s="5">
        <v>38000</v>
      </c>
      <c r="Y208" s="5">
        <v>37000</v>
      </c>
      <c r="Z208" s="5">
        <v>39000</v>
      </c>
      <c r="AA208" s="5">
        <v>38000</v>
      </c>
      <c r="AB208" s="5">
        <v>37000</v>
      </c>
      <c r="AC208" s="5">
        <v>39000</v>
      </c>
    </row>
    <row r="209" spans="1:31" ht="15" x14ac:dyDescent="0.2">
      <c r="A209" s="3" t="s">
        <v>26</v>
      </c>
      <c r="B209" s="3" t="s">
        <v>20</v>
      </c>
      <c r="C209" s="3" t="s">
        <v>136</v>
      </c>
      <c r="D209" s="3" t="s">
        <v>134</v>
      </c>
      <c r="E209" s="3" t="s">
        <v>35</v>
      </c>
      <c r="F209" s="3" t="s">
        <v>99</v>
      </c>
      <c r="G209" s="12" t="s">
        <v>84</v>
      </c>
      <c r="H209" s="6" t="s">
        <v>82</v>
      </c>
      <c r="I209" s="21" t="s">
        <v>271</v>
      </c>
      <c r="J209" s="3" t="s">
        <v>141</v>
      </c>
      <c r="K209" s="3" t="s">
        <v>67</v>
      </c>
      <c r="L209" s="10">
        <v>1E-4</v>
      </c>
      <c r="M209" s="10">
        <v>0</v>
      </c>
      <c r="N209" s="10">
        <v>2.0000000000000001E-4</v>
      </c>
      <c r="O209" s="10">
        <v>1E-4</v>
      </c>
      <c r="P209" s="10">
        <v>0</v>
      </c>
      <c r="Q209" s="10">
        <v>2.0000000000000001E-4</v>
      </c>
      <c r="R209" s="10">
        <v>0.05</v>
      </c>
      <c r="S209" s="10">
        <f>R209*0.75</f>
        <v>3.7500000000000006E-2</v>
      </c>
      <c r="T209" s="10">
        <f>R209*1.25</f>
        <v>6.25E-2</v>
      </c>
      <c r="U209" s="10">
        <v>0.17</v>
      </c>
      <c r="V209" s="10">
        <f>U209*0.75</f>
        <v>0.1275</v>
      </c>
      <c r="W209" s="10">
        <f>U209*1.25</f>
        <v>0.21250000000000002</v>
      </c>
      <c r="X209" s="6">
        <v>0.22</v>
      </c>
      <c r="Y209" s="6">
        <f>X209*0.75</f>
        <v>0.16500000000000001</v>
      </c>
      <c r="Z209" s="6">
        <f>X209*1.25</f>
        <v>0.27500000000000002</v>
      </c>
      <c r="AA209" s="6">
        <v>0.28000000000000003</v>
      </c>
      <c r="AB209" s="6">
        <f>AA209*0.75</f>
        <v>0.21000000000000002</v>
      </c>
      <c r="AC209" s="6">
        <f>AA209*1.25</f>
        <v>0.35000000000000003</v>
      </c>
    </row>
    <row r="210" spans="1:31" ht="15" x14ac:dyDescent="0.2">
      <c r="A210" s="3" t="s">
        <v>26</v>
      </c>
      <c r="B210" s="3" t="s">
        <v>20</v>
      </c>
      <c r="C210" s="3" t="s">
        <v>216</v>
      </c>
      <c r="D210" s="3" t="s">
        <v>135</v>
      </c>
      <c r="E210" s="3" t="s">
        <v>35</v>
      </c>
      <c r="F210" s="3" t="s">
        <v>99</v>
      </c>
      <c r="G210" s="12" t="s">
        <v>84</v>
      </c>
      <c r="H210" s="6" t="s">
        <v>82</v>
      </c>
      <c r="I210" s="21" t="s">
        <v>271</v>
      </c>
      <c r="J210" s="3" t="s">
        <v>141</v>
      </c>
      <c r="K210" s="3" t="s">
        <v>67</v>
      </c>
      <c r="L210" s="10">
        <v>1E-4</v>
      </c>
      <c r="M210" s="10">
        <v>0</v>
      </c>
      <c r="N210" s="10">
        <v>2.0000000000000001E-4</v>
      </c>
      <c r="O210" s="10">
        <v>1E-4</v>
      </c>
      <c r="P210" s="10">
        <v>0</v>
      </c>
      <c r="Q210" s="10">
        <v>2.0000000000000001E-4</v>
      </c>
      <c r="R210" s="10">
        <v>0.02</v>
      </c>
      <c r="S210" s="10">
        <f>R210*0.75</f>
        <v>1.4999999999999999E-2</v>
      </c>
      <c r="T210" s="10">
        <f>R210*1.25</f>
        <v>2.5000000000000001E-2</v>
      </c>
      <c r="U210" s="10">
        <v>0.16</v>
      </c>
      <c r="V210" s="10">
        <f>U210*0.75</f>
        <v>0.12</v>
      </c>
      <c r="W210" s="10">
        <f>U210*1.25</f>
        <v>0.2</v>
      </c>
      <c r="X210" s="6">
        <v>0.23</v>
      </c>
      <c r="Y210" s="6">
        <f>X210*0.75</f>
        <v>0.17250000000000001</v>
      </c>
      <c r="Z210" s="6">
        <f>X210*1.25</f>
        <v>0.28750000000000003</v>
      </c>
      <c r="AA210" s="6">
        <v>0.3</v>
      </c>
      <c r="AB210" s="6">
        <f>AA210*0.75</f>
        <v>0.22499999999999998</v>
      </c>
      <c r="AC210" s="6">
        <f>AA210*1.25</f>
        <v>0.375</v>
      </c>
    </row>
    <row r="211" spans="1:31" x14ac:dyDescent="0.2">
      <c r="A211" s="3" t="s">
        <v>26</v>
      </c>
      <c r="B211" s="3" t="s">
        <v>20</v>
      </c>
      <c r="C211" s="3" t="s">
        <v>69</v>
      </c>
      <c r="D211" s="3" t="s">
        <v>122</v>
      </c>
      <c r="E211" s="3" t="s">
        <v>147</v>
      </c>
      <c r="F211" s="3" t="s">
        <v>98</v>
      </c>
      <c r="G211" s="3" t="s">
        <v>84</v>
      </c>
      <c r="H211" s="3" t="s">
        <v>80</v>
      </c>
      <c r="I211" s="3"/>
      <c r="J211" s="3"/>
      <c r="K211" s="3" t="s">
        <v>117</v>
      </c>
      <c r="L211" s="4">
        <v>3500</v>
      </c>
      <c r="M211" s="4"/>
      <c r="N211" s="4"/>
      <c r="O211" s="4">
        <v>3500</v>
      </c>
      <c r="P211" s="4"/>
      <c r="Q211" s="4"/>
      <c r="R211" s="4">
        <v>3500</v>
      </c>
      <c r="S211" s="4"/>
      <c r="T211" s="4"/>
      <c r="U211" s="4">
        <v>3500</v>
      </c>
      <c r="V211" s="4"/>
      <c r="W211" s="4"/>
      <c r="X211" s="4">
        <v>3500</v>
      </c>
      <c r="Y211" s="4"/>
      <c r="Z211" s="4"/>
      <c r="AA211" s="4">
        <v>3500</v>
      </c>
      <c r="AB211" s="4"/>
      <c r="AC211" s="4"/>
      <c r="AE211" s="1" t="str">
        <f t="shared" ref="AE211:AE260" si="25">IF(L211&lt;M211,"ISSUE","")</f>
        <v/>
      </c>
    </row>
    <row r="212" spans="1:31" x14ac:dyDescent="0.2">
      <c r="A212" s="3" t="s">
        <v>26</v>
      </c>
      <c r="B212" s="3" t="s">
        <v>20</v>
      </c>
      <c r="C212" s="3" t="s">
        <v>70</v>
      </c>
      <c r="D212" s="3" t="s">
        <v>122</v>
      </c>
      <c r="E212" s="3" t="s">
        <v>147</v>
      </c>
      <c r="F212" s="3" t="s">
        <v>98</v>
      </c>
      <c r="G212" s="3" t="s">
        <v>84</v>
      </c>
      <c r="H212" s="3" t="s">
        <v>80</v>
      </c>
      <c r="I212" s="3"/>
      <c r="J212" s="3"/>
      <c r="K212" s="3" t="s">
        <v>117</v>
      </c>
      <c r="L212" s="4">
        <v>7500</v>
      </c>
      <c r="M212" s="4"/>
      <c r="N212" s="4"/>
      <c r="O212" s="4">
        <v>7500</v>
      </c>
      <c r="P212" s="4"/>
      <c r="Q212" s="4"/>
      <c r="R212" s="4">
        <v>7500</v>
      </c>
      <c r="S212" s="4"/>
      <c r="T212" s="4"/>
      <c r="U212" s="4">
        <v>7500</v>
      </c>
      <c r="V212" s="4"/>
      <c r="W212" s="4"/>
      <c r="X212" s="4">
        <v>7500</v>
      </c>
      <c r="Y212" s="4"/>
      <c r="Z212" s="4"/>
      <c r="AA212" s="4">
        <v>7500</v>
      </c>
      <c r="AB212" s="4"/>
      <c r="AC212" s="4"/>
      <c r="AE212" s="1" t="str">
        <f t="shared" si="25"/>
        <v/>
      </c>
    </row>
    <row r="213" spans="1:31" x14ac:dyDescent="0.2">
      <c r="A213" s="3" t="s">
        <v>26</v>
      </c>
      <c r="B213" s="3" t="s">
        <v>20</v>
      </c>
      <c r="C213" s="3" t="s">
        <v>71</v>
      </c>
      <c r="D213" s="3" t="s">
        <v>122</v>
      </c>
      <c r="E213" s="3" t="s">
        <v>147</v>
      </c>
      <c r="F213" s="3" t="s">
        <v>98</v>
      </c>
      <c r="G213" s="3" t="s">
        <v>84</v>
      </c>
      <c r="H213" s="3" t="s">
        <v>80</v>
      </c>
      <c r="I213" s="3"/>
      <c r="J213" s="3"/>
      <c r="K213" s="3" t="s">
        <v>117</v>
      </c>
      <c r="L213" s="4">
        <v>18000</v>
      </c>
      <c r="M213" s="4"/>
      <c r="N213" s="4"/>
      <c r="O213" s="4">
        <v>18000</v>
      </c>
      <c r="P213" s="4"/>
      <c r="Q213" s="4"/>
      <c r="R213" s="4">
        <v>18000</v>
      </c>
      <c r="S213" s="4"/>
      <c r="T213" s="4"/>
      <c r="U213" s="4">
        <v>18000</v>
      </c>
      <c r="V213" s="4"/>
      <c r="W213" s="4"/>
      <c r="X213" s="4">
        <v>18000</v>
      </c>
      <c r="Y213" s="4"/>
      <c r="Z213" s="4"/>
      <c r="AA213" s="4">
        <v>18000</v>
      </c>
      <c r="AB213" s="4"/>
      <c r="AC213" s="4"/>
      <c r="AE213" s="1" t="str">
        <f t="shared" si="25"/>
        <v/>
      </c>
    </row>
    <row r="214" spans="1:31" x14ac:dyDescent="0.2">
      <c r="A214" s="3" t="s">
        <v>26</v>
      </c>
      <c r="B214" s="3" t="s">
        <v>20</v>
      </c>
      <c r="C214" s="3" t="s">
        <v>120</v>
      </c>
      <c r="D214" s="3" t="s">
        <v>123</v>
      </c>
      <c r="E214" s="3" t="s">
        <v>147</v>
      </c>
      <c r="F214" s="3" t="s">
        <v>98</v>
      </c>
      <c r="G214" s="3" t="s">
        <v>84</v>
      </c>
      <c r="H214" s="3" t="s">
        <v>80</v>
      </c>
      <c r="I214" s="3"/>
      <c r="J214" s="3"/>
      <c r="K214" s="3" t="s">
        <v>117</v>
      </c>
      <c r="L214" s="4">
        <v>26000</v>
      </c>
      <c r="M214" s="4"/>
      <c r="N214" s="4"/>
      <c r="O214" s="4">
        <v>26000</v>
      </c>
      <c r="P214" s="4"/>
      <c r="Q214" s="4"/>
      <c r="R214" s="4">
        <v>26000</v>
      </c>
      <c r="S214" s="4"/>
      <c r="T214" s="4"/>
      <c r="U214" s="4">
        <v>26000</v>
      </c>
      <c r="V214" s="4"/>
      <c r="W214" s="4"/>
      <c r="X214" s="4">
        <v>26000</v>
      </c>
      <c r="Y214" s="4"/>
      <c r="Z214" s="4"/>
      <c r="AA214" s="4">
        <v>26000</v>
      </c>
      <c r="AB214" s="4"/>
      <c r="AC214" s="4"/>
      <c r="AE214" s="1" t="str">
        <f t="shared" si="25"/>
        <v/>
      </c>
    </row>
    <row r="215" spans="1:31" ht="14" customHeight="1" x14ac:dyDescent="0.2">
      <c r="A215" s="3" t="s">
        <v>26</v>
      </c>
      <c r="B215" s="3" t="s">
        <v>20</v>
      </c>
      <c r="C215" s="3" t="s">
        <v>197</v>
      </c>
      <c r="D215" s="3" t="s">
        <v>198</v>
      </c>
      <c r="E215" s="3" t="s">
        <v>147</v>
      </c>
      <c r="F215" s="3" t="s">
        <v>98</v>
      </c>
      <c r="G215" s="3" t="s">
        <v>84</v>
      </c>
      <c r="H215" s="3" t="s">
        <v>80</v>
      </c>
      <c r="I215" s="3"/>
      <c r="J215" s="3"/>
      <c r="K215" s="3" t="s">
        <v>117</v>
      </c>
      <c r="L215" s="4">
        <v>32000</v>
      </c>
      <c r="M215" s="4"/>
      <c r="N215" s="4"/>
      <c r="O215" s="4">
        <v>32000</v>
      </c>
      <c r="P215" s="4"/>
      <c r="Q215" s="4"/>
      <c r="R215" s="4">
        <v>32000</v>
      </c>
      <c r="S215" s="4"/>
      <c r="T215" s="4"/>
      <c r="U215" s="4">
        <v>32000</v>
      </c>
      <c r="V215" s="4"/>
      <c r="W215" s="4"/>
      <c r="X215" s="4">
        <v>32000</v>
      </c>
      <c r="Y215" s="4"/>
      <c r="Z215" s="4"/>
      <c r="AA215" s="4">
        <v>32000</v>
      </c>
      <c r="AB215" s="4"/>
      <c r="AC215" s="4"/>
      <c r="AE215" s="1" t="str">
        <f t="shared" si="25"/>
        <v/>
      </c>
    </row>
    <row r="216" spans="1:31" ht="13.25" customHeight="1" x14ac:dyDescent="0.2">
      <c r="A216" s="3" t="s">
        <v>26</v>
      </c>
      <c r="B216" s="3" t="s">
        <v>20</v>
      </c>
      <c r="C216" s="3" t="s">
        <v>72</v>
      </c>
      <c r="D216" s="3" t="s">
        <v>126</v>
      </c>
      <c r="E216" s="3" t="s">
        <v>147</v>
      </c>
      <c r="F216" s="3" t="s">
        <v>98</v>
      </c>
      <c r="G216" s="3" t="s">
        <v>84</v>
      </c>
      <c r="H216" s="3" t="s">
        <v>80</v>
      </c>
      <c r="I216" s="3"/>
      <c r="J216" s="3"/>
      <c r="K216" s="3" t="s">
        <v>117</v>
      </c>
      <c r="L216" s="4">
        <v>40000</v>
      </c>
      <c r="M216" s="4"/>
      <c r="N216" s="4"/>
      <c r="O216" s="4">
        <v>40000</v>
      </c>
      <c r="P216" s="4"/>
      <c r="Q216" s="4"/>
      <c r="R216" s="4">
        <v>40000</v>
      </c>
      <c r="S216" s="4"/>
      <c r="T216" s="4"/>
      <c r="U216" s="4">
        <v>40000</v>
      </c>
      <c r="V216" s="4"/>
      <c r="W216" s="4"/>
      <c r="X216" s="4">
        <v>40000</v>
      </c>
      <c r="Y216" s="4"/>
      <c r="Z216" s="4"/>
      <c r="AA216" s="4">
        <v>40000</v>
      </c>
      <c r="AB216" s="4"/>
      <c r="AC216" s="4"/>
      <c r="AE216" s="1" t="str">
        <f t="shared" si="25"/>
        <v/>
      </c>
    </row>
    <row r="217" spans="1:31" x14ac:dyDescent="0.2">
      <c r="A217" s="3" t="s">
        <v>26</v>
      </c>
      <c r="B217" s="3" t="s">
        <v>20</v>
      </c>
      <c r="C217" s="3" t="s">
        <v>124</v>
      </c>
      <c r="D217" s="3" t="s">
        <v>125</v>
      </c>
      <c r="E217" s="3" t="s">
        <v>147</v>
      </c>
      <c r="F217" s="3" t="s">
        <v>98</v>
      </c>
      <c r="G217" s="3" t="s">
        <v>84</v>
      </c>
      <c r="H217" s="3" t="s">
        <v>80</v>
      </c>
      <c r="I217" s="3"/>
      <c r="J217" s="3"/>
      <c r="K217" s="3" t="s">
        <v>117</v>
      </c>
      <c r="L217" s="4">
        <v>60000</v>
      </c>
      <c r="M217" s="4"/>
      <c r="N217" s="4"/>
      <c r="O217" s="4">
        <v>60000</v>
      </c>
      <c r="P217" s="4"/>
      <c r="Q217" s="4"/>
      <c r="R217" s="4">
        <v>60000</v>
      </c>
      <c r="S217" s="4"/>
      <c r="T217" s="4"/>
      <c r="U217" s="4">
        <v>60000</v>
      </c>
      <c r="V217" s="4"/>
      <c r="W217" s="4"/>
      <c r="X217" s="4">
        <v>60000</v>
      </c>
      <c r="Y217" s="4"/>
      <c r="Z217" s="4"/>
      <c r="AA217" s="4">
        <v>60000</v>
      </c>
      <c r="AB217" s="4"/>
      <c r="AC217" s="4"/>
      <c r="AE217" s="1" t="str">
        <f t="shared" si="25"/>
        <v/>
      </c>
    </row>
    <row r="218" spans="1:31" ht="15.5" customHeight="1" x14ac:dyDescent="0.2">
      <c r="A218" s="3" t="s">
        <v>26</v>
      </c>
      <c r="B218" s="3" t="s">
        <v>20</v>
      </c>
      <c r="C218" s="3" t="s">
        <v>69</v>
      </c>
      <c r="D218" s="3" t="s">
        <v>122</v>
      </c>
      <c r="E218" s="3" t="s">
        <v>17</v>
      </c>
      <c r="F218" s="3" t="s">
        <v>98</v>
      </c>
      <c r="G218" s="12" t="s">
        <v>84</v>
      </c>
      <c r="H218" s="3" t="s">
        <v>82</v>
      </c>
      <c r="I218" s="21" t="s">
        <v>137</v>
      </c>
      <c r="J218" s="3" t="s">
        <v>218</v>
      </c>
      <c r="K218" s="3" t="s">
        <v>67</v>
      </c>
      <c r="L218" s="12">
        <v>120</v>
      </c>
      <c r="M218" s="12">
        <f>L218*0.75</f>
        <v>90</v>
      </c>
      <c r="N218" s="12">
        <f>L218*1.25</f>
        <v>150</v>
      </c>
      <c r="O218" s="12">
        <f>120+583</f>
        <v>703</v>
      </c>
      <c r="P218" s="12">
        <f>O218*0.75</f>
        <v>527.25</v>
      </c>
      <c r="Q218" s="12">
        <f>O218*1.25</f>
        <v>878.75</v>
      </c>
      <c r="R218" s="12">
        <f>120+583</f>
        <v>703</v>
      </c>
      <c r="S218" s="12">
        <f>R218*0.75</f>
        <v>527.25</v>
      </c>
      <c r="T218" s="12">
        <f>R218*1.25</f>
        <v>878.75</v>
      </c>
      <c r="U218" s="12">
        <f>120+583</f>
        <v>703</v>
      </c>
      <c r="V218" s="12">
        <f>U218*0.75</f>
        <v>527.25</v>
      </c>
      <c r="W218" s="12">
        <f>U218*1.25</f>
        <v>878.75</v>
      </c>
      <c r="X218" s="12">
        <f>120+583</f>
        <v>703</v>
      </c>
      <c r="Y218" s="12">
        <f>X218*0.75</f>
        <v>527.25</v>
      </c>
      <c r="Z218" s="12">
        <f>X218*1.25</f>
        <v>878.75</v>
      </c>
      <c r="AA218" s="12">
        <f>120+583</f>
        <v>703</v>
      </c>
      <c r="AB218" s="12">
        <f>AA218*0.75</f>
        <v>527.25</v>
      </c>
      <c r="AC218" s="12">
        <f>AA218*1.25</f>
        <v>878.75</v>
      </c>
    </row>
    <row r="219" spans="1:31" ht="14" customHeight="1" x14ac:dyDescent="0.2">
      <c r="A219" s="3" t="s">
        <v>26</v>
      </c>
      <c r="B219" s="3" t="s">
        <v>20</v>
      </c>
      <c r="C219" s="3" t="s">
        <v>70</v>
      </c>
      <c r="D219" s="3" t="s">
        <v>122</v>
      </c>
      <c r="E219" s="3" t="s">
        <v>17</v>
      </c>
      <c r="F219" s="3" t="s">
        <v>98</v>
      </c>
      <c r="G219" s="12" t="s">
        <v>84</v>
      </c>
      <c r="H219" s="3" t="s">
        <v>82</v>
      </c>
      <c r="I219" s="21" t="s">
        <v>137</v>
      </c>
      <c r="J219" s="3" t="s">
        <v>218</v>
      </c>
      <c r="K219" s="3" t="s">
        <v>67</v>
      </c>
      <c r="L219" s="12">
        <v>256</v>
      </c>
      <c r="M219" s="12">
        <f>L219*0.75</f>
        <v>192</v>
      </c>
      <c r="N219" s="12">
        <f>L219*1.25</f>
        <v>320</v>
      </c>
      <c r="O219" s="12">
        <f>256+1250</f>
        <v>1506</v>
      </c>
      <c r="P219" s="12">
        <f>O219*0.75</f>
        <v>1129.5</v>
      </c>
      <c r="Q219" s="12">
        <f>O219*1.25</f>
        <v>1882.5</v>
      </c>
      <c r="R219" s="12">
        <f>256+1250</f>
        <v>1506</v>
      </c>
      <c r="S219" s="12">
        <f>R219*0.75</f>
        <v>1129.5</v>
      </c>
      <c r="T219" s="12">
        <f>R219*1.25</f>
        <v>1882.5</v>
      </c>
      <c r="U219" s="12">
        <f>256+1250</f>
        <v>1506</v>
      </c>
      <c r="V219" s="12">
        <f>U219*0.75</f>
        <v>1129.5</v>
      </c>
      <c r="W219" s="12">
        <f>U219*1.25</f>
        <v>1882.5</v>
      </c>
      <c r="X219" s="12">
        <f>256+1250</f>
        <v>1506</v>
      </c>
      <c r="Y219" s="12">
        <f>X219*0.75</f>
        <v>1129.5</v>
      </c>
      <c r="Z219" s="12">
        <f>X219*1.25</f>
        <v>1882.5</v>
      </c>
      <c r="AA219" s="12">
        <f>256+1250</f>
        <v>1506</v>
      </c>
      <c r="AB219" s="12">
        <f>AA219*0.75</f>
        <v>1129.5</v>
      </c>
      <c r="AC219" s="12">
        <f>AA219*1.25</f>
        <v>1882.5</v>
      </c>
    </row>
    <row r="220" spans="1:31" ht="14" customHeight="1" x14ac:dyDescent="0.2">
      <c r="A220" s="3" t="s">
        <v>26</v>
      </c>
      <c r="B220" s="3" t="s">
        <v>20</v>
      </c>
      <c r="C220" s="3" t="s">
        <v>71</v>
      </c>
      <c r="D220" s="3" t="s">
        <v>122</v>
      </c>
      <c r="E220" s="3" t="s">
        <v>17</v>
      </c>
      <c r="F220" s="3" t="s">
        <v>98</v>
      </c>
      <c r="G220" s="12" t="s">
        <v>84</v>
      </c>
      <c r="H220" s="3" t="s">
        <v>82</v>
      </c>
      <c r="I220" s="21" t="s">
        <v>137</v>
      </c>
      <c r="J220" s="3" t="s">
        <v>218</v>
      </c>
      <c r="K220" s="3" t="s">
        <v>67</v>
      </c>
      <c r="L220" s="12">
        <f>615+3000</f>
        <v>3615</v>
      </c>
      <c r="M220" s="12">
        <f>L220*0.75</f>
        <v>2711.25</v>
      </c>
      <c r="N220" s="12">
        <f>L220*1.25</f>
        <v>4518.75</v>
      </c>
      <c r="O220" s="12">
        <f>615+3000</f>
        <v>3615</v>
      </c>
      <c r="P220" s="12">
        <f>O220*0.75</f>
        <v>2711.25</v>
      </c>
      <c r="Q220" s="12">
        <f>O220*1.25</f>
        <v>4518.75</v>
      </c>
      <c r="R220" s="12">
        <f>615+3000</f>
        <v>3615</v>
      </c>
      <c r="S220" s="12">
        <f>R220*0.75</f>
        <v>2711.25</v>
      </c>
      <c r="T220" s="12">
        <f>R220*1.25</f>
        <v>4518.75</v>
      </c>
      <c r="U220" s="12">
        <f>615+3000</f>
        <v>3615</v>
      </c>
      <c r="V220" s="12">
        <f>U220*0.75</f>
        <v>2711.25</v>
      </c>
      <c r="W220" s="12">
        <f>U220*1.25</f>
        <v>4518.75</v>
      </c>
      <c r="X220" s="12">
        <f>615+3000</f>
        <v>3615</v>
      </c>
      <c r="Y220" s="12">
        <f>X220*0.75</f>
        <v>2711.25</v>
      </c>
      <c r="Z220" s="12">
        <f>X220*1.25</f>
        <v>4518.75</v>
      </c>
      <c r="AA220" s="12">
        <f>615+3000</f>
        <v>3615</v>
      </c>
      <c r="AB220" s="12">
        <f>AA220*0.75</f>
        <v>2711.25</v>
      </c>
      <c r="AC220" s="12">
        <f>AA220*1.25</f>
        <v>4518.75</v>
      </c>
    </row>
    <row r="221" spans="1:31" ht="15" x14ac:dyDescent="0.2">
      <c r="A221" s="3" t="s">
        <v>26</v>
      </c>
      <c r="B221" s="3" t="s">
        <v>20</v>
      </c>
      <c r="C221" s="3" t="s">
        <v>120</v>
      </c>
      <c r="D221" s="3" t="s">
        <v>123</v>
      </c>
      <c r="E221" s="3" t="s">
        <v>17</v>
      </c>
      <c r="F221" s="3" t="s">
        <v>98</v>
      </c>
      <c r="G221" s="12" t="s">
        <v>84</v>
      </c>
      <c r="H221" s="3" t="s">
        <v>82</v>
      </c>
      <c r="I221" s="21" t="s">
        <v>137</v>
      </c>
      <c r="J221" s="3" t="s">
        <v>218</v>
      </c>
      <c r="K221" s="3" t="s">
        <v>67</v>
      </c>
      <c r="L221" s="12">
        <f>R221</f>
        <v>5221</v>
      </c>
      <c r="M221" s="12">
        <f>L221*0.75</f>
        <v>3915.75</v>
      </c>
      <c r="N221" s="12">
        <f>L221*1.25</f>
        <v>6526.25</v>
      </c>
      <c r="O221" s="12">
        <v>5221</v>
      </c>
      <c r="P221" s="12">
        <f>O221*0.75</f>
        <v>3915.75</v>
      </c>
      <c r="Q221" s="12">
        <f>O221*1.25</f>
        <v>6526.25</v>
      </c>
      <c r="R221" s="12">
        <f>888+4333</f>
        <v>5221</v>
      </c>
      <c r="S221" s="12">
        <f>R221*0.75</f>
        <v>3915.75</v>
      </c>
      <c r="T221" s="12">
        <f>R221*1.25</f>
        <v>6526.25</v>
      </c>
      <c r="U221" s="12">
        <v>5221</v>
      </c>
      <c r="V221" s="12">
        <f>U221*0.75</f>
        <v>3915.75</v>
      </c>
      <c r="W221" s="12">
        <f>U221*1.25</f>
        <v>6526.25</v>
      </c>
      <c r="X221" s="12">
        <v>5221</v>
      </c>
      <c r="Y221" s="12">
        <f>X221*0.75</f>
        <v>3915.75</v>
      </c>
      <c r="Z221" s="12">
        <f>X221*1.25</f>
        <v>6526.25</v>
      </c>
      <c r="AA221" s="12">
        <v>5221</v>
      </c>
      <c r="AB221" s="12">
        <f>AA221*0.75</f>
        <v>3915.75</v>
      </c>
      <c r="AC221" s="12">
        <f>AA221*1.25</f>
        <v>6526.25</v>
      </c>
    </row>
    <row r="222" spans="1:31" ht="15" x14ac:dyDescent="0.2">
      <c r="A222" s="3" t="s">
        <v>26</v>
      </c>
      <c r="B222" s="3" t="s">
        <v>20</v>
      </c>
      <c r="C222" s="3" t="s">
        <v>197</v>
      </c>
      <c r="D222" s="3" t="s">
        <v>198</v>
      </c>
      <c r="E222" s="3" t="s">
        <v>17</v>
      </c>
      <c r="F222" s="3" t="s">
        <v>98</v>
      </c>
      <c r="G222" s="12" t="s">
        <v>84</v>
      </c>
      <c r="H222" s="3" t="s">
        <v>82</v>
      </c>
      <c r="I222" s="21" t="s">
        <v>137</v>
      </c>
      <c r="J222" s="3" t="s">
        <v>218</v>
      </c>
      <c r="K222" s="3" t="s">
        <v>67</v>
      </c>
      <c r="L222" s="12">
        <f>1680+2751</f>
        <v>4431</v>
      </c>
      <c r="M222" s="12">
        <f>L222*0.75</f>
        <v>3323.25</v>
      </c>
      <c r="N222" s="12">
        <f>L222*1.25</f>
        <v>5538.75</v>
      </c>
      <c r="O222" s="12">
        <f>1680+2751</f>
        <v>4431</v>
      </c>
      <c r="P222" s="12">
        <f>O222*0.75</f>
        <v>3323.25</v>
      </c>
      <c r="Q222" s="12">
        <f>O222*1.25</f>
        <v>5538.75</v>
      </c>
      <c r="R222" s="12">
        <f>1680+2751</f>
        <v>4431</v>
      </c>
      <c r="S222" s="12">
        <f>R222*0.75</f>
        <v>3323.25</v>
      </c>
      <c r="T222" s="12">
        <f>R222*1.25</f>
        <v>5538.75</v>
      </c>
      <c r="U222" s="12">
        <f>1680+2751</f>
        <v>4431</v>
      </c>
      <c r="V222" s="12">
        <f>U222*0.75</f>
        <v>3323.25</v>
      </c>
      <c r="W222" s="12">
        <f>U222*1.25</f>
        <v>5538.75</v>
      </c>
      <c r="X222" s="12">
        <f>1680+2751</f>
        <v>4431</v>
      </c>
      <c r="Y222" s="12">
        <f>X222*0.75</f>
        <v>3323.25</v>
      </c>
      <c r="Z222" s="12">
        <f>X222*1.25</f>
        <v>5538.75</v>
      </c>
      <c r="AA222" s="12">
        <f>1680+2751</f>
        <v>4431</v>
      </c>
      <c r="AB222" s="12">
        <f>AA222*0.75</f>
        <v>3323.25</v>
      </c>
      <c r="AC222" s="12">
        <f>AA222*1.25</f>
        <v>5538.75</v>
      </c>
    </row>
    <row r="223" spans="1:31" ht="15" x14ac:dyDescent="0.2">
      <c r="A223" s="3" t="s">
        <v>26</v>
      </c>
      <c r="B223" s="3" t="s">
        <v>20</v>
      </c>
      <c r="C223" s="3" t="s">
        <v>72</v>
      </c>
      <c r="D223" s="3" t="s">
        <v>126</v>
      </c>
      <c r="E223" s="3" t="s">
        <v>17</v>
      </c>
      <c r="F223" s="3" t="s">
        <v>98</v>
      </c>
      <c r="G223" s="12" t="s">
        <v>84</v>
      </c>
      <c r="H223" s="3" t="s">
        <v>82</v>
      </c>
      <c r="I223" s="21" t="s">
        <v>137</v>
      </c>
      <c r="J223" s="3" t="s">
        <v>218</v>
      </c>
      <c r="K223" s="3" t="s">
        <v>67</v>
      </c>
      <c r="L223" s="12">
        <f>2100+3439</f>
        <v>5539</v>
      </c>
      <c r="M223" s="12">
        <f>L223*0.75</f>
        <v>4154.25</v>
      </c>
      <c r="N223" s="12">
        <f>L223*1.25</f>
        <v>6923.75</v>
      </c>
      <c r="O223" s="12">
        <f>2100+3439</f>
        <v>5539</v>
      </c>
      <c r="P223" s="12">
        <f>O223*0.75</f>
        <v>4154.25</v>
      </c>
      <c r="Q223" s="12">
        <f>O223*1.25</f>
        <v>6923.75</v>
      </c>
      <c r="R223" s="12">
        <f>2100+3439</f>
        <v>5539</v>
      </c>
      <c r="S223" s="12">
        <f>R223*0.75</f>
        <v>4154.25</v>
      </c>
      <c r="T223" s="12">
        <f>R223*1.25</f>
        <v>6923.75</v>
      </c>
      <c r="U223" s="12">
        <f>2100+3439</f>
        <v>5539</v>
      </c>
      <c r="V223" s="12">
        <f>U223*0.75</f>
        <v>4154.25</v>
      </c>
      <c r="W223" s="12">
        <f>U223*1.25</f>
        <v>6923.75</v>
      </c>
      <c r="X223" s="12">
        <f>2100+3439</f>
        <v>5539</v>
      </c>
      <c r="Y223" s="12">
        <f>X223*0.75</f>
        <v>4154.25</v>
      </c>
      <c r="Z223" s="12">
        <f>X223*1.25</f>
        <v>6923.75</v>
      </c>
      <c r="AA223" s="12">
        <f>2100+3439</f>
        <v>5539</v>
      </c>
      <c r="AB223" s="12">
        <f>AA223*0.75</f>
        <v>4154.25</v>
      </c>
      <c r="AC223" s="12">
        <f>AA223*1.25</f>
        <v>6923.75</v>
      </c>
    </row>
    <row r="224" spans="1:31" ht="15" x14ac:dyDescent="0.2">
      <c r="A224" s="3" t="s">
        <v>26</v>
      </c>
      <c r="B224" s="3" t="s">
        <v>20</v>
      </c>
      <c r="C224" s="3" t="s">
        <v>124</v>
      </c>
      <c r="D224" s="3" t="s">
        <v>125</v>
      </c>
      <c r="E224" s="3" t="s">
        <v>17</v>
      </c>
      <c r="F224" s="3" t="s">
        <v>98</v>
      </c>
      <c r="G224" s="12" t="s">
        <v>84</v>
      </c>
      <c r="H224" s="3" t="s">
        <v>82</v>
      </c>
      <c r="I224" s="21" t="s">
        <v>137</v>
      </c>
      <c r="J224" s="3" t="s">
        <v>218</v>
      </c>
      <c r="K224" s="3" t="s">
        <v>67</v>
      </c>
      <c r="L224" s="12">
        <f>5159+3150</f>
        <v>8309</v>
      </c>
      <c r="M224" s="12">
        <f>L224*0.75</f>
        <v>6231.75</v>
      </c>
      <c r="N224" s="12">
        <f>L224*1.25</f>
        <v>10386.25</v>
      </c>
      <c r="O224" s="12">
        <f>5159+3150</f>
        <v>8309</v>
      </c>
      <c r="P224" s="12">
        <f>O224*0.75</f>
        <v>6231.75</v>
      </c>
      <c r="Q224" s="12">
        <f>O224*1.25</f>
        <v>10386.25</v>
      </c>
      <c r="R224" s="12">
        <f>5159+3150</f>
        <v>8309</v>
      </c>
      <c r="S224" s="12">
        <f>R224*0.75</f>
        <v>6231.75</v>
      </c>
      <c r="T224" s="12">
        <f>R224*1.25</f>
        <v>10386.25</v>
      </c>
      <c r="U224" s="12">
        <f>5159+3150</f>
        <v>8309</v>
      </c>
      <c r="V224" s="12">
        <f>U224*0.75</f>
        <v>6231.75</v>
      </c>
      <c r="W224" s="12">
        <f>U224*1.25</f>
        <v>10386.25</v>
      </c>
      <c r="X224" s="12">
        <f>5159+3150</f>
        <v>8309</v>
      </c>
      <c r="Y224" s="12">
        <f>X224*0.75</f>
        <v>6231.75</v>
      </c>
      <c r="Z224" s="12">
        <f>X224*1.25</f>
        <v>10386.25</v>
      </c>
      <c r="AA224" s="12">
        <f>5159+3150</f>
        <v>8309</v>
      </c>
      <c r="AB224" s="12">
        <f>AA224*0.75</f>
        <v>6231.75</v>
      </c>
      <c r="AC224" s="12">
        <f>AA224*1.25</f>
        <v>10386.25</v>
      </c>
    </row>
    <row r="225" spans="1:29" x14ac:dyDescent="0.2">
      <c r="A225" s="3" t="s">
        <v>26</v>
      </c>
      <c r="B225" s="3" t="s">
        <v>20</v>
      </c>
      <c r="C225" s="3" t="s">
        <v>69</v>
      </c>
      <c r="D225" s="3" t="s">
        <v>122</v>
      </c>
      <c r="E225" s="3" t="s">
        <v>68</v>
      </c>
      <c r="F225" s="3" t="s">
        <v>101</v>
      </c>
      <c r="G225" s="12" t="s">
        <v>84</v>
      </c>
      <c r="H225" s="3" t="s">
        <v>80</v>
      </c>
      <c r="I225" s="3" t="s">
        <v>73</v>
      </c>
      <c r="J225" s="3" t="s">
        <v>76</v>
      </c>
      <c r="K225" s="3" t="s">
        <v>67</v>
      </c>
      <c r="L225" s="5">
        <v>4.0999999999999996</v>
      </c>
      <c r="M225" s="5">
        <v>3.9</v>
      </c>
      <c r="N225" s="5">
        <v>4.5</v>
      </c>
      <c r="O225" s="5">
        <v>4.0999999999999996</v>
      </c>
      <c r="P225" s="5">
        <v>3.9</v>
      </c>
      <c r="Q225" s="5">
        <v>4.5</v>
      </c>
      <c r="R225" s="5">
        <v>4.0999999999999996</v>
      </c>
      <c r="S225" s="5">
        <v>3.9</v>
      </c>
      <c r="T225" s="5">
        <v>4.5</v>
      </c>
      <c r="U225" s="8">
        <f>R225*0.95</f>
        <v>3.8949999999999996</v>
      </c>
      <c r="V225" s="8">
        <f>S225*0.95</f>
        <v>3.7049999999999996</v>
      </c>
      <c r="W225" s="8">
        <f>T225*0.95</f>
        <v>4.2749999999999995</v>
      </c>
      <c r="X225" s="8">
        <f>U225*0.95</f>
        <v>3.7002499999999996</v>
      </c>
      <c r="Y225" s="8">
        <f>V225*0.95</f>
        <v>3.5197499999999993</v>
      </c>
      <c r="Z225" s="8">
        <f>W225*0.95</f>
        <v>4.0612499999999994</v>
      </c>
      <c r="AA225" s="8">
        <f>X225*0.95</f>
        <v>3.5152374999999996</v>
      </c>
      <c r="AB225" s="8">
        <f>Y225*0.95</f>
        <v>3.3437624999999991</v>
      </c>
      <c r="AC225" s="8">
        <f>Z225*0.95</f>
        <v>3.8581874999999992</v>
      </c>
    </row>
    <row r="226" spans="1:29" x14ac:dyDescent="0.2">
      <c r="A226" s="3" t="s">
        <v>26</v>
      </c>
      <c r="B226" s="3" t="s">
        <v>20</v>
      </c>
      <c r="C226" s="3" t="s">
        <v>70</v>
      </c>
      <c r="D226" s="3" t="s">
        <v>122</v>
      </c>
      <c r="E226" s="3" t="s">
        <v>68</v>
      </c>
      <c r="F226" s="3" t="s">
        <v>101</v>
      </c>
      <c r="G226" s="12" t="s">
        <v>84</v>
      </c>
      <c r="H226" s="3" t="s">
        <v>80</v>
      </c>
      <c r="I226" s="3" t="s">
        <v>73</v>
      </c>
      <c r="J226" s="3" t="s">
        <v>76</v>
      </c>
      <c r="K226" s="3" t="s">
        <v>67</v>
      </c>
      <c r="L226" s="5">
        <v>5.3</v>
      </c>
      <c r="M226" s="5">
        <v>5</v>
      </c>
      <c r="N226" s="5">
        <v>6.4</v>
      </c>
      <c r="O226" s="5">
        <v>5.3</v>
      </c>
      <c r="P226" s="5">
        <v>5</v>
      </c>
      <c r="Q226" s="5">
        <v>6.4</v>
      </c>
      <c r="R226" s="5">
        <v>5.3</v>
      </c>
      <c r="S226" s="5">
        <v>5</v>
      </c>
      <c r="T226" s="5">
        <v>6.4</v>
      </c>
      <c r="U226" s="8">
        <f>R226*0.95</f>
        <v>5.0349999999999993</v>
      </c>
      <c r="V226" s="8">
        <f>S226*0.95</f>
        <v>4.75</v>
      </c>
      <c r="W226" s="8">
        <f>T226*0.95</f>
        <v>6.08</v>
      </c>
      <c r="X226" s="8">
        <f>U226*0.95</f>
        <v>4.7832499999999989</v>
      </c>
      <c r="Y226" s="8">
        <f>V226*0.95</f>
        <v>4.5125000000000002</v>
      </c>
      <c r="Z226" s="8">
        <f>W226*0.95</f>
        <v>5.7759999999999998</v>
      </c>
      <c r="AA226" s="8">
        <f>X226*0.95</f>
        <v>4.5440874999999989</v>
      </c>
      <c r="AB226" s="8">
        <f>Y226*0.95</f>
        <v>4.2868750000000002</v>
      </c>
      <c r="AC226" s="8">
        <f>Z226*0.95</f>
        <v>5.4871999999999996</v>
      </c>
    </row>
    <row r="227" spans="1:29" x14ac:dyDescent="0.2">
      <c r="A227" s="3" t="s">
        <v>26</v>
      </c>
      <c r="B227" s="3" t="s">
        <v>20</v>
      </c>
      <c r="C227" s="3" t="s">
        <v>71</v>
      </c>
      <c r="D227" s="3" t="s">
        <v>122</v>
      </c>
      <c r="E227" s="3" t="s">
        <v>68</v>
      </c>
      <c r="F227" s="3" t="s">
        <v>101</v>
      </c>
      <c r="G227" s="12" t="s">
        <v>84</v>
      </c>
      <c r="H227" s="3" t="s">
        <v>80</v>
      </c>
      <c r="I227" s="3" t="s">
        <v>73</v>
      </c>
      <c r="J227" s="3" t="s">
        <v>76</v>
      </c>
      <c r="K227" s="3" t="s">
        <v>67</v>
      </c>
      <c r="L227" s="5">
        <v>7.5</v>
      </c>
      <c r="M227" s="5">
        <v>7.3</v>
      </c>
      <c r="N227" s="5">
        <v>7.8</v>
      </c>
      <c r="O227" s="5">
        <v>7.5</v>
      </c>
      <c r="P227" s="5">
        <v>7.3</v>
      </c>
      <c r="Q227" s="5">
        <v>7.8</v>
      </c>
      <c r="R227" s="5">
        <v>7.5</v>
      </c>
      <c r="S227" s="5">
        <v>7.3</v>
      </c>
      <c r="T227" s="5">
        <v>7.8</v>
      </c>
      <c r="U227" s="8">
        <f>R227*0.95</f>
        <v>7.125</v>
      </c>
      <c r="V227" s="8">
        <f>S227*0.95</f>
        <v>6.9349999999999996</v>
      </c>
      <c r="W227" s="8">
        <f>T227*0.95</f>
        <v>7.4099999999999993</v>
      </c>
      <c r="X227" s="8">
        <f>U227*0.95</f>
        <v>6.7687499999999998</v>
      </c>
      <c r="Y227" s="8">
        <f>V227*0.95</f>
        <v>6.5882499999999995</v>
      </c>
      <c r="Z227" s="8">
        <f>W227*0.95</f>
        <v>7.0394999999999985</v>
      </c>
      <c r="AA227" s="8">
        <f>X227*0.95</f>
        <v>6.4303124999999994</v>
      </c>
      <c r="AB227" s="8">
        <f>Y227*0.95</f>
        <v>6.2588374999999994</v>
      </c>
      <c r="AC227" s="8">
        <f>Z227*0.95</f>
        <v>6.6875249999999982</v>
      </c>
    </row>
    <row r="228" spans="1:29" x14ac:dyDescent="0.2">
      <c r="A228" s="3" t="s">
        <v>26</v>
      </c>
      <c r="B228" s="3" t="s">
        <v>20</v>
      </c>
      <c r="C228" s="3" t="s">
        <v>120</v>
      </c>
      <c r="D228" s="3" t="s">
        <v>123</v>
      </c>
      <c r="E228" s="3" t="s">
        <v>68</v>
      </c>
      <c r="F228" s="3" t="s">
        <v>101</v>
      </c>
      <c r="G228" s="12" t="s">
        <v>84</v>
      </c>
      <c r="H228" s="3" t="s">
        <v>80</v>
      </c>
      <c r="I228" s="3" t="s">
        <v>73</v>
      </c>
      <c r="J228" s="3" t="s">
        <v>76</v>
      </c>
      <c r="K228" s="3" t="s">
        <v>67</v>
      </c>
      <c r="L228" s="5">
        <v>7.5</v>
      </c>
      <c r="M228" s="5">
        <v>7.3</v>
      </c>
      <c r="N228" s="5">
        <v>7.8</v>
      </c>
      <c r="O228" s="5">
        <v>7.5</v>
      </c>
      <c r="P228" s="5">
        <v>7.3</v>
      </c>
      <c r="Q228" s="5">
        <v>7.8</v>
      </c>
      <c r="R228" s="5">
        <v>7.5</v>
      </c>
      <c r="S228" s="5">
        <v>7.3</v>
      </c>
      <c r="T228" s="5">
        <v>7.8</v>
      </c>
      <c r="U228" s="8">
        <f>R228*0.95</f>
        <v>7.125</v>
      </c>
      <c r="V228" s="8">
        <f>S228*0.95</f>
        <v>6.9349999999999996</v>
      </c>
      <c r="W228" s="8">
        <f>T228*0.95</f>
        <v>7.4099999999999993</v>
      </c>
      <c r="X228" s="8">
        <f>U228*0.95</f>
        <v>6.7687499999999998</v>
      </c>
      <c r="Y228" s="8">
        <f>V228*0.95</f>
        <v>6.5882499999999995</v>
      </c>
      <c r="Z228" s="8">
        <f>W228*0.95</f>
        <v>7.0394999999999985</v>
      </c>
      <c r="AA228" s="8">
        <f>X228*0.95</f>
        <v>6.4303124999999994</v>
      </c>
      <c r="AB228" s="8">
        <f>Y228*0.95</f>
        <v>6.2588374999999994</v>
      </c>
      <c r="AC228" s="8">
        <f>Z228*0.95</f>
        <v>6.6875249999999982</v>
      </c>
    </row>
    <row r="229" spans="1:29" x14ac:dyDescent="0.2">
      <c r="A229" s="3" t="s">
        <v>26</v>
      </c>
      <c r="B229" s="3" t="s">
        <v>20</v>
      </c>
      <c r="C229" s="3" t="s">
        <v>197</v>
      </c>
      <c r="D229" s="3" t="s">
        <v>198</v>
      </c>
      <c r="E229" s="3" t="s">
        <v>68</v>
      </c>
      <c r="F229" s="3" t="s">
        <v>101</v>
      </c>
      <c r="G229" s="12" t="s">
        <v>84</v>
      </c>
      <c r="H229" s="3" t="s">
        <v>80</v>
      </c>
      <c r="I229" s="3" t="s">
        <v>73</v>
      </c>
      <c r="J229" s="3" t="s">
        <v>224</v>
      </c>
      <c r="K229" s="3" t="s">
        <v>67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x14ac:dyDescent="0.2">
      <c r="A230" s="3" t="s">
        <v>26</v>
      </c>
      <c r="B230" s="3" t="s">
        <v>20</v>
      </c>
      <c r="C230" s="3" t="s">
        <v>72</v>
      </c>
      <c r="D230" s="3" t="s">
        <v>126</v>
      </c>
      <c r="E230" s="3" t="s">
        <v>68</v>
      </c>
      <c r="F230" s="3" t="s">
        <v>101</v>
      </c>
      <c r="G230" s="12" t="s">
        <v>84</v>
      </c>
      <c r="H230" s="3" t="s">
        <v>80</v>
      </c>
      <c r="I230" s="3" t="s">
        <v>73</v>
      </c>
      <c r="J230" s="3" t="s">
        <v>224</v>
      </c>
      <c r="K230" s="3" t="s">
        <v>67</v>
      </c>
      <c r="L230" s="3">
        <v>10</v>
      </c>
      <c r="M230" s="5">
        <f>L230*0.9</f>
        <v>9</v>
      </c>
      <c r="N230" s="5">
        <f>L230*1.1</f>
        <v>11</v>
      </c>
      <c r="O230" s="3">
        <v>10</v>
      </c>
      <c r="P230" s="5">
        <f>O230*0.9</f>
        <v>9</v>
      </c>
      <c r="Q230" s="5">
        <f>O230*1.1</f>
        <v>11</v>
      </c>
      <c r="R230" s="3">
        <v>10</v>
      </c>
      <c r="S230" s="5">
        <f>R230*0.9</f>
        <v>9</v>
      </c>
      <c r="T230" s="5">
        <f>R230*1.1</f>
        <v>11</v>
      </c>
      <c r="U230" s="3">
        <v>10</v>
      </c>
      <c r="V230" s="5">
        <f>U230*0.9</f>
        <v>9</v>
      </c>
      <c r="W230" s="5">
        <f>U230*1.1</f>
        <v>11</v>
      </c>
      <c r="X230" s="3">
        <v>10</v>
      </c>
      <c r="Y230" s="5">
        <f>X230*0.9</f>
        <v>9</v>
      </c>
      <c r="Z230" s="5">
        <f>X230*1.1</f>
        <v>11</v>
      </c>
      <c r="AA230" s="3">
        <v>10</v>
      </c>
      <c r="AB230" s="5">
        <f>AA230*0.9</f>
        <v>9</v>
      </c>
      <c r="AC230" s="5">
        <f>AA230*1.1</f>
        <v>11</v>
      </c>
    </row>
    <row r="231" spans="1:29" x14ac:dyDescent="0.2">
      <c r="A231" s="3" t="s">
        <v>26</v>
      </c>
      <c r="B231" s="3" t="s">
        <v>20</v>
      </c>
      <c r="C231" s="3" t="s">
        <v>124</v>
      </c>
      <c r="D231" s="3" t="s">
        <v>125</v>
      </c>
      <c r="E231" s="3" t="s">
        <v>68</v>
      </c>
      <c r="F231" s="3" t="s">
        <v>101</v>
      </c>
      <c r="G231" s="12" t="s">
        <v>84</v>
      </c>
      <c r="H231" s="3" t="s">
        <v>80</v>
      </c>
      <c r="I231" s="3" t="s">
        <v>73</v>
      </c>
      <c r="J231" s="3" t="s">
        <v>224</v>
      </c>
      <c r="K231" s="3" t="s">
        <v>67</v>
      </c>
      <c r="L231" s="3">
        <v>10</v>
      </c>
      <c r="M231" s="5">
        <f>L231*0.9</f>
        <v>9</v>
      </c>
      <c r="N231" s="5">
        <f>L231*1.1</f>
        <v>11</v>
      </c>
      <c r="O231" s="3">
        <v>10</v>
      </c>
      <c r="P231" s="5">
        <f>O231*0.9</f>
        <v>9</v>
      </c>
      <c r="Q231" s="5">
        <f>O231*1.1</f>
        <v>11</v>
      </c>
      <c r="R231" s="3">
        <v>10</v>
      </c>
      <c r="S231" s="5">
        <f>R231*0.9</f>
        <v>9</v>
      </c>
      <c r="T231" s="5">
        <f>R231*1.1</f>
        <v>11</v>
      </c>
      <c r="U231" s="3">
        <v>10</v>
      </c>
      <c r="V231" s="5">
        <f>U231*0.9</f>
        <v>9</v>
      </c>
      <c r="W231" s="5">
        <f>U231*1.1</f>
        <v>11</v>
      </c>
      <c r="X231" s="3">
        <v>10</v>
      </c>
      <c r="Y231" s="5">
        <f>X231*0.9</f>
        <v>9</v>
      </c>
      <c r="Z231" s="5">
        <f>X231*1.1</f>
        <v>11</v>
      </c>
      <c r="AA231" s="3">
        <v>10</v>
      </c>
      <c r="AB231" s="5">
        <f>AA231*0.9</f>
        <v>9</v>
      </c>
      <c r="AC231" s="5">
        <f>AA231*1.1</f>
        <v>11</v>
      </c>
    </row>
    <row r="232" spans="1:29" ht="15" x14ac:dyDescent="0.2">
      <c r="A232" s="3" t="s">
        <v>26</v>
      </c>
      <c r="B232" s="3" t="s">
        <v>161</v>
      </c>
      <c r="C232" s="3" t="s">
        <v>69</v>
      </c>
      <c r="D232" s="3" t="s">
        <v>122</v>
      </c>
      <c r="E232" s="3" t="s">
        <v>162</v>
      </c>
      <c r="F232" s="3" t="s">
        <v>98</v>
      </c>
      <c r="G232" s="12" t="s">
        <v>84</v>
      </c>
      <c r="H232" s="3" t="s">
        <v>82</v>
      </c>
      <c r="I232" s="21" t="s">
        <v>137</v>
      </c>
      <c r="J232" s="3" t="s">
        <v>141</v>
      </c>
      <c r="K232" s="3" t="s">
        <v>67</v>
      </c>
      <c r="L232" s="12">
        <v>44</v>
      </c>
      <c r="M232" s="12">
        <f>L232*0.75</f>
        <v>33</v>
      </c>
      <c r="N232" s="12">
        <f>L232*1.25</f>
        <v>55</v>
      </c>
      <c r="O232" s="12">
        <v>44</v>
      </c>
      <c r="P232" s="12">
        <f>O232*0.75</f>
        <v>33</v>
      </c>
      <c r="Q232" s="12">
        <f>O232*1.25</f>
        <v>55</v>
      </c>
      <c r="R232" s="12">
        <v>44</v>
      </c>
      <c r="S232" s="12">
        <f>R232*0.75</f>
        <v>33</v>
      </c>
      <c r="T232" s="12">
        <f>R232*1.25</f>
        <v>55</v>
      </c>
      <c r="U232" s="12">
        <v>44</v>
      </c>
      <c r="V232" s="12">
        <f>U232*0.75</f>
        <v>33</v>
      </c>
      <c r="W232" s="12">
        <f>U232*1.25</f>
        <v>55</v>
      </c>
      <c r="X232" s="12">
        <v>44</v>
      </c>
      <c r="Y232" s="12">
        <f>X232*0.75</f>
        <v>33</v>
      </c>
      <c r="Z232" s="12">
        <f>X232*1.25</f>
        <v>55</v>
      </c>
      <c r="AA232" s="12">
        <v>44</v>
      </c>
      <c r="AB232" s="12">
        <f>AA232*0.75</f>
        <v>33</v>
      </c>
      <c r="AC232" s="12">
        <f>AA232*1.25</f>
        <v>55</v>
      </c>
    </row>
    <row r="233" spans="1:29" ht="15" x14ac:dyDescent="0.2">
      <c r="A233" s="3" t="s">
        <v>26</v>
      </c>
      <c r="B233" s="3" t="s">
        <v>161</v>
      </c>
      <c r="C233" s="3" t="s">
        <v>70</v>
      </c>
      <c r="D233" s="3" t="s">
        <v>122</v>
      </c>
      <c r="E233" s="3" t="s">
        <v>162</v>
      </c>
      <c r="F233" s="3" t="s">
        <v>98</v>
      </c>
      <c r="G233" s="12" t="s">
        <v>84</v>
      </c>
      <c r="H233" s="3" t="s">
        <v>82</v>
      </c>
      <c r="I233" s="21" t="s">
        <v>137</v>
      </c>
      <c r="J233" s="3" t="s">
        <v>141</v>
      </c>
      <c r="K233" s="3" t="s">
        <v>67</v>
      </c>
      <c r="L233" s="12">
        <v>94</v>
      </c>
      <c r="M233" s="12">
        <f>L233*0.75</f>
        <v>70.5</v>
      </c>
      <c r="N233" s="12">
        <f>L233*1.25</f>
        <v>117.5</v>
      </c>
      <c r="O233" s="12">
        <v>94</v>
      </c>
      <c r="P233" s="12">
        <f>O233*0.75</f>
        <v>70.5</v>
      </c>
      <c r="Q233" s="12">
        <f>O233*1.25</f>
        <v>117.5</v>
      </c>
      <c r="R233" s="12">
        <v>94</v>
      </c>
      <c r="S233" s="12">
        <f>R233*0.75</f>
        <v>70.5</v>
      </c>
      <c r="T233" s="12">
        <f>R233*1.25</f>
        <v>117.5</v>
      </c>
      <c r="U233" s="12">
        <v>94</v>
      </c>
      <c r="V233" s="12">
        <f>U233*0.75</f>
        <v>70.5</v>
      </c>
      <c r="W233" s="12">
        <f>U233*1.25</f>
        <v>117.5</v>
      </c>
      <c r="X233" s="12">
        <v>94</v>
      </c>
      <c r="Y233" s="12">
        <f>X233*0.75</f>
        <v>70.5</v>
      </c>
      <c r="Z233" s="12">
        <f>X233*1.25</f>
        <v>117.5</v>
      </c>
      <c r="AA233" s="12">
        <v>94</v>
      </c>
      <c r="AB233" s="12">
        <f>AA233*0.75</f>
        <v>70.5</v>
      </c>
      <c r="AC233" s="12">
        <f>AA233*1.25</f>
        <v>117.5</v>
      </c>
    </row>
    <row r="234" spans="1:29" ht="15" x14ac:dyDescent="0.2">
      <c r="A234" s="3" t="s">
        <v>26</v>
      </c>
      <c r="B234" s="3" t="s">
        <v>161</v>
      </c>
      <c r="C234" s="3" t="s">
        <v>71</v>
      </c>
      <c r="D234" s="3" t="s">
        <v>122</v>
      </c>
      <c r="E234" s="3" t="s">
        <v>162</v>
      </c>
      <c r="F234" s="3" t="s">
        <v>98</v>
      </c>
      <c r="G234" s="12" t="s">
        <v>84</v>
      </c>
      <c r="H234" s="3" t="s">
        <v>82</v>
      </c>
      <c r="I234" s="21" t="s">
        <v>137</v>
      </c>
      <c r="J234" s="3" t="s">
        <v>141</v>
      </c>
      <c r="K234" s="3" t="s">
        <v>67</v>
      </c>
      <c r="L234" s="12">
        <v>225</v>
      </c>
      <c r="M234" s="12">
        <f>L234*0.75</f>
        <v>168.75</v>
      </c>
      <c r="N234" s="12">
        <f>L234*1.25</f>
        <v>281.25</v>
      </c>
      <c r="O234" s="12">
        <v>225</v>
      </c>
      <c r="P234" s="12">
        <f>O234*0.75</f>
        <v>168.75</v>
      </c>
      <c r="Q234" s="12">
        <f>O234*1.25</f>
        <v>281.25</v>
      </c>
      <c r="R234" s="12">
        <v>225</v>
      </c>
      <c r="S234" s="12">
        <f>R234*0.75</f>
        <v>168.75</v>
      </c>
      <c r="T234" s="12">
        <f>R234*1.25</f>
        <v>281.25</v>
      </c>
      <c r="U234" s="12">
        <v>225</v>
      </c>
      <c r="V234" s="12">
        <f>U234*0.75</f>
        <v>168.75</v>
      </c>
      <c r="W234" s="12">
        <f>U234*1.25</f>
        <v>281.25</v>
      </c>
      <c r="X234" s="12">
        <v>225</v>
      </c>
      <c r="Y234" s="12">
        <f>X234*0.75</f>
        <v>168.75</v>
      </c>
      <c r="Z234" s="12">
        <f>X234*1.25</f>
        <v>281.25</v>
      </c>
      <c r="AA234" s="12">
        <v>225</v>
      </c>
      <c r="AB234" s="12">
        <f>AA234*0.75</f>
        <v>168.75</v>
      </c>
      <c r="AC234" s="12">
        <f>AA234*1.25</f>
        <v>281.25</v>
      </c>
    </row>
    <row r="235" spans="1:29" ht="15" x14ac:dyDescent="0.2">
      <c r="A235" s="3" t="s">
        <v>26</v>
      </c>
      <c r="B235" s="3" t="s">
        <v>161</v>
      </c>
      <c r="C235" s="3" t="s">
        <v>120</v>
      </c>
      <c r="D235" s="3" t="s">
        <v>123</v>
      </c>
      <c r="E235" s="3" t="s">
        <v>162</v>
      </c>
      <c r="F235" s="3" t="s">
        <v>98</v>
      </c>
      <c r="G235" s="12" t="s">
        <v>84</v>
      </c>
      <c r="H235" s="3" t="s">
        <v>82</v>
      </c>
      <c r="I235" s="21" t="s">
        <v>137</v>
      </c>
      <c r="J235" s="3" t="s">
        <v>141</v>
      </c>
      <c r="K235" s="3" t="s">
        <v>67</v>
      </c>
      <c r="L235" s="12">
        <f>R235</f>
        <v>325</v>
      </c>
      <c r="M235" s="12">
        <f>L235*0.75</f>
        <v>243.75</v>
      </c>
      <c r="N235" s="12">
        <f>L235*1.25</f>
        <v>406.25</v>
      </c>
      <c r="O235" s="12">
        <v>325</v>
      </c>
      <c r="P235" s="12">
        <f>O235*0.75</f>
        <v>243.75</v>
      </c>
      <c r="Q235" s="12">
        <f>O235*1.25</f>
        <v>406.25</v>
      </c>
      <c r="R235" s="12">
        <v>325</v>
      </c>
      <c r="S235" s="12">
        <f>R235*0.75</f>
        <v>243.75</v>
      </c>
      <c r="T235" s="12">
        <f>R235*1.25</f>
        <v>406.25</v>
      </c>
      <c r="U235" s="12">
        <v>325</v>
      </c>
      <c r="V235" s="12">
        <f>U235*0.75</f>
        <v>243.75</v>
      </c>
      <c r="W235" s="12">
        <f>U235*1.25</f>
        <v>406.25</v>
      </c>
      <c r="X235" s="12">
        <v>325</v>
      </c>
      <c r="Y235" s="12">
        <f>X235*0.75</f>
        <v>243.75</v>
      </c>
      <c r="Z235" s="12">
        <f>X235*1.25</f>
        <v>406.25</v>
      </c>
      <c r="AA235" s="12">
        <v>325</v>
      </c>
      <c r="AB235" s="12">
        <f>AA235*0.75</f>
        <v>243.75</v>
      </c>
      <c r="AC235" s="12">
        <f>AA235*1.25</f>
        <v>406.25</v>
      </c>
    </row>
    <row r="236" spans="1:29" ht="15.5" customHeight="1" x14ac:dyDescent="0.2">
      <c r="A236" s="3" t="s">
        <v>26</v>
      </c>
      <c r="B236" s="3" t="s">
        <v>161</v>
      </c>
      <c r="C236" s="3" t="s">
        <v>197</v>
      </c>
      <c r="D236" s="3" t="s">
        <v>198</v>
      </c>
      <c r="E236" s="3" t="s">
        <v>162</v>
      </c>
      <c r="F236" s="3" t="s">
        <v>98</v>
      </c>
      <c r="G236" s="12" t="s">
        <v>84</v>
      </c>
      <c r="H236" s="3" t="s">
        <v>82</v>
      </c>
      <c r="I236" s="21" t="s">
        <v>137</v>
      </c>
      <c r="J236" s="3" t="s">
        <v>141</v>
      </c>
      <c r="K236" s="3" t="s">
        <v>67</v>
      </c>
      <c r="L236" s="12">
        <v>176</v>
      </c>
      <c r="M236" s="12">
        <f>L236*0.75</f>
        <v>132</v>
      </c>
      <c r="N236" s="12">
        <f>L236*1.25</f>
        <v>220</v>
      </c>
      <c r="O236" s="12">
        <v>176</v>
      </c>
      <c r="P236" s="12">
        <f>O236*0.75</f>
        <v>132</v>
      </c>
      <c r="Q236" s="12">
        <f>O236*1.25</f>
        <v>220</v>
      </c>
      <c r="R236" s="12">
        <v>176</v>
      </c>
      <c r="S236" s="12">
        <f>R236*0.75</f>
        <v>132</v>
      </c>
      <c r="T236" s="12">
        <f>R236*1.25</f>
        <v>220</v>
      </c>
      <c r="U236" s="12">
        <v>176</v>
      </c>
      <c r="V236" s="12">
        <f>U236*0.75</f>
        <v>132</v>
      </c>
      <c r="W236" s="12">
        <f>U236*1.25</f>
        <v>220</v>
      </c>
      <c r="X236" s="12">
        <v>176</v>
      </c>
      <c r="Y236" s="12">
        <f>X236*0.75</f>
        <v>132</v>
      </c>
      <c r="Z236" s="12">
        <f>X236*1.25</f>
        <v>220</v>
      </c>
      <c r="AA236" s="12">
        <v>176</v>
      </c>
      <c r="AB236" s="12">
        <f>AA236*0.75</f>
        <v>132</v>
      </c>
      <c r="AC236" s="12">
        <f>AA236*1.25</f>
        <v>220</v>
      </c>
    </row>
    <row r="237" spans="1:29" ht="15" x14ac:dyDescent="0.2">
      <c r="A237" s="3" t="s">
        <v>26</v>
      </c>
      <c r="B237" s="3" t="s">
        <v>161</v>
      </c>
      <c r="C237" s="3" t="s">
        <v>72</v>
      </c>
      <c r="D237" s="3" t="s">
        <v>126</v>
      </c>
      <c r="E237" s="3" t="s">
        <v>162</v>
      </c>
      <c r="F237" s="3" t="s">
        <v>98</v>
      </c>
      <c r="G237" s="12" t="s">
        <v>84</v>
      </c>
      <c r="H237" s="3" t="s">
        <v>82</v>
      </c>
      <c r="I237" s="21" t="s">
        <v>137</v>
      </c>
      <c r="J237" s="3" t="s">
        <v>141</v>
      </c>
      <c r="K237" s="3" t="s">
        <v>67</v>
      </c>
      <c r="L237" s="12">
        <v>220</v>
      </c>
      <c r="M237" s="12">
        <f>L237*0.75</f>
        <v>165</v>
      </c>
      <c r="N237" s="12">
        <f>L237*1.25</f>
        <v>275</v>
      </c>
      <c r="O237" s="12">
        <v>220</v>
      </c>
      <c r="P237" s="12">
        <f>O237*0.75</f>
        <v>165</v>
      </c>
      <c r="Q237" s="12">
        <f>O237*1.25</f>
        <v>275</v>
      </c>
      <c r="R237" s="12">
        <v>220</v>
      </c>
      <c r="S237" s="12">
        <f>R237*0.75</f>
        <v>165</v>
      </c>
      <c r="T237" s="12">
        <f>R237*1.25</f>
        <v>275</v>
      </c>
      <c r="U237" s="12">
        <v>220</v>
      </c>
      <c r="V237" s="12">
        <f>U237*0.75</f>
        <v>165</v>
      </c>
      <c r="W237" s="12">
        <f>U237*1.25</f>
        <v>275</v>
      </c>
      <c r="X237" s="12">
        <v>220</v>
      </c>
      <c r="Y237" s="12">
        <f>X237*0.75</f>
        <v>165</v>
      </c>
      <c r="Z237" s="12">
        <f>X237*1.25</f>
        <v>275</v>
      </c>
      <c r="AA237" s="12">
        <v>220</v>
      </c>
      <c r="AB237" s="12">
        <f>AA237*0.75</f>
        <v>165</v>
      </c>
      <c r="AC237" s="12">
        <f>AA237*1.25</f>
        <v>275</v>
      </c>
    </row>
    <row r="238" spans="1:29" ht="15" x14ac:dyDescent="0.2">
      <c r="A238" s="3" t="s">
        <v>26</v>
      </c>
      <c r="B238" s="3" t="s">
        <v>161</v>
      </c>
      <c r="C238" s="3" t="s">
        <v>124</v>
      </c>
      <c r="D238" s="3" t="s">
        <v>125</v>
      </c>
      <c r="E238" s="3" t="s">
        <v>162</v>
      </c>
      <c r="F238" s="3" t="s">
        <v>98</v>
      </c>
      <c r="G238" s="12" t="s">
        <v>84</v>
      </c>
      <c r="H238" s="3" t="s">
        <v>82</v>
      </c>
      <c r="I238" s="21" t="s">
        <v>137</v>
      </c>
      <c r="J238" s="3" t="s">
        <v>141</v>
      </c>
      <c r="K238" s="3" t="s">
        <v>67</v>
      </c>
      <c r="L238" s="12">
        <v>330</v>
      </c>
      <c r="M238" s="12">
        <f>L238*0.75</f>
        <v>247.5</v>
      </c>
      <c r="N238" s="12">
        <f>L238*1.25</f>
        <v>412.5</v>
      </c>
      <c r="O238" s="12">
        <v>330</v>
      </c>
      <c r="P238" s="12">
        <f>O238*0.75</f>
        <v>247.5</v>
      </c>
      <c r="Q238" s="12">
        <f>O238*1.25</f>
        <v>412.5</v>
      </c>
      <c r="R238" s="12">
        <v>330</v>
      </c>
      <c r="S238" s="12">
        <f>R238*0.75</f>
        <v>247.5</v>
      </c>
      <c r="T238" s="12">
        <f>R238*1.25</f>
        <v>412.5</v>
      </c>
      <c r="U238" s="12">
        <v>330</v>
      </c>
      <c r="V238" s="12">
        <f>U238*0.75</f>
        <v>247.5</v>
      </c>
      <c r="W238" s="12">
        <f>U238*1.25</f>
        <v>412.5</v>
      </c>
      <c r="X238" s="12">
        <v>330</v>
      </c>
      <c r="Y238" s="12">
        <f>X238*0.75</f>
        <v>247.5</v>
      </c>
      <c r="Z238" s="12">
        <f>X238*1.25</f>
        <v>412.5</v>
      </c>
      <c r="AA238" s="12">
        <v>330</v>
      </c>
      <c r="AB238" s="12">
        <f>AA238*0.75</f>
        <v>247.5</v>
      </c>
      <c r="AC238" s="12">
        <f>AA238*1.25</f>
        <v>412.5</v>
      </c>
    </row>
    <row r="239" spans="1:29" ht="15" x14ac:dyDescent="0.2">
      <c r="A239" s="3" t="s">
        <v>26</v>
      </c>
      <c r="B239" s="3" t="s">
        <v>20</v>
      </c>
      <c r="C239" s="3" t="s">
        <v>69</v>
      </c>
      <c r="D239" s="3" t="s">
        <v>122</v>
      </c>
      <c r="E239" s="3" t="s">
        <v>163</v>
      </c>
      <c r="F239" s="3" t="s">
        <v>98</v>
      </c>
      <c r="G239" s="12" t="s">
        <v>84</v>
      </c>
      <c r="H239" s="3" t="s">
        <v>82</v>
      </c>
      <c r="I239" s="21" t="s">
        <v>137</v>
      </c>
      <c r="J239" s="3" t="s">
        <v>141</v>
      </c>
      <c r="K239" s="3" t="s">
        <v>67</v>
      </c>
      <c r="L239" s="12">
        <v>24</v>
      </c>
      <c r="M239" s="12">
        <f>L239*0.75</f>
        <v>18</v>
      </c>
      <c r="N239" s="12">
        <f>L239*1.25</f>
        <v>30</v>
      </c>
      <c r="O239" s="12">
        <v>24</v>
      </c>
      <c r="P239" s="12">
        <f>O239*0.75</f>
        <v>18</v>
      </c>
      <c r="Q239" s="12">
        <f>O239*1.25</f>
        <v>30</v>
      </c>
      <c r="R239" s="12">
        <v>24</v>
      </c>
      <c r="S239" s="12">
        <f>R239*0.75</f>
        <v>18</v>
      </c>
      <c r="T239" s="12">
        <f>R239*1.25</f>
        <v>30</v>
      </c>
      <c r="U239" s="12">
        <v>24</v>
      </c>
      <c r="V239" s="12">
        <f>U239*0.75</f>
        <v>18</v>
      </c>
      <c r="W239" s="12">
        <f>U239*1.25</f>
        <v>30</v>
      </c>
      <c r="X239" s="12">
        <v>24</v>
      </c>
      <c r="Y239" s="12">
        <f>X239*0.75</f>
        <v>18</v>
      </c>
      <c r="Z239" s="12">
        <f>X239*1.25</f>
        <v>30</v>
      </c>
      <c r="AA239" s="12">
        <v>24</v>
      </c>
      <c r="AB239" s="12">
        <f>AA239*0.75</f>
        <v>18</v>
      </c>
      <c r="AC239" s="12">
        <f>AA239*1.25</f>
        <v>30</v>
      </c>
    </row>
    <row r="240" spans="1:29" ht="15" x14ac:dyDescent="0.2">
      <c r="A240" s="3" t="s">
        <v>26</v>
      </c>
      <c r="B240" s="3" t="s">
        <v>20</v>
      </c>
      <c r="C240" s="3" t="s">
        <v>70</v>
      </c>
      <c r="D240" s="3" t="s">
        <v>122</v>
      </c>
      <c r="E240" s="3" t="s">
        <v>163</v>
      </c>
      <c r="F240" s="3" t="s">
        <v>98</v>
      </c>
      <c r="G240" s="12" t="s">
        <v>84</v>
      </c>
      <c r="H240" s="3" t="s">
        <v>82</v>
      </c>
      <c r="I240" s="21" t="s">
        <v>137</v>
      </c>
      <c r="J240" s="3" t="s">
        <v>141</v>
      </c>
      <c r="K240" s="3" t="s">
        <v>67</v>
      </c>
      <c r="L240" s="12">
        <v>52</v>
      </c>
      <c r="M240" s="12">
        <f>L240*0.75</f>
        <v>39</v>
      </c>
      <c r="N240" s="12">
        <f>L240*1.25</f>
        <v>65</v>
      </c>
      <c r="O240" s="12">
        <v>52</v>
      </c>
      <c r="P240" s="12">
        <f>O240*0.75</f>
        <v>39</v>
      </c>
      <c r="Q240" s="12">
        <f>O240*1.25</f>
        <v>65</v>
      </c>
      <c r="R240" s="12">
        <v>52</v>
      </c>
      <c r="S240" s="12">
        <f>R240*0.75</f>
        <v>39</v>
      </c>
      <c r="T240" s="12">
        <f>R240*1.25</f>
        <v>65</v>
      </c>
      <c r="U240" s="12">
        <v>52</v>
      </c>
      <c r="V240" s="12">
        <f>U240*0.75</f>
        <v>39</v>
      </c>
      <c r="W240" s="12">
        <f>U240*1.25</f>
        <v>65</v>
      </c>
      <c r="X240" s="12">
        <v>52</v>
      </c>
      <c r="Y240" s="12">
        <f>X240*0.75</f>
        <v>39</v>
      </c>
      <c r="Z240" s="12">
        <f>X240*1.25</f>
        <v>65</v>
      </c>
      <c r="AA240" s="12">
        <v>52</v>
      </c>
      <c r="AB240" s="12">
        <f>AA240*0.75</f>
        <v>39</v>
      </c>
      <c r="AC240" s="12">
        <f>AA240*1.25</f>
        <v>65</v>
      </c>
    </row>
    <row r="241" spans="1:29" ht="15" x14ac:dyDescent="0.2">
      <c r="A241" s="3" t="s">
        <v>26</v>
      </c>
      <c r="B241" s="3" t="s">
        <v>20</v>
      </c>
      <c r="C241" s="3" t="s">
        <v>71</v>
      </c>
      <c r="D241" s="3" t="s">
        <v>122</v>
      </c>
      <c r="E241" s="3" t="s">
        <v>163</v>
      </c>
      <c r="F241" s="3" t="s">
        <v>98</v>
      </c>
      <c r="G241" s="12" t="s">
        <v>84</v>
      </c>
      <c r="H241" s="3" t="s">
        <v>82</v>
      </c>
      <c r="I241" s="21" t="s">
        <v>137</v>
      </c>
      <c r="J241" s="3" t="s">
        <v>141</v>
      </c>
      <c r="K241" s="3" t="s">
        <v>67</v>
      </c>
      <c r="L241" s="12">
        <v>125</v>
      </c>
      <c r="M241" s="12">
        <f>L241*0.75</f>
        <v>93.75</v>
      </c>
      <c r="N241" s="12">
        <f>L241*1.25</f>
        <v>156.25</v>
      </c>
      <c r="O241" s="12">
        <v>125</v>
      </c>
      <c r="P241" s="12">
        <f>O241*0.75</f>
        <v>93.75</v>
      </c>
      <c r="Q241" s="12">
        <f>O241*1.25</f>
        <v>156.25</v>
      </c>
      <c r="R241" s="12">
        <v>125</v>
      </c>
      <c r="S241" s="12">
        <f>R241*0.75</f>
        <v>93.75</v>
      </c>
      <c r="T241" s="12">
        <f>R241*1.25</f>
        <v>156.25</v>
      </c>
      <c r="U241" s="12">
        <v>125</v>
      </c>
      <c r="V241" s="12">
        <f>U241*0.75</f>
        <v>93.75</v>
      </c>
      <c r="W241" s="12">
        <f>U241*1.25</f>
        <v>156.25</v>
      </c>
      <c r="X241" s="12">
        <v>125</v>
      </c>
      <c r="Y241" s="12">
        <f>X241*0.75</f>
        <v>93.75</v>
      </c>
      <c r="Z241" s="12">
        <f>X241*1.25</f>
        <v>156.25</v>
      </c>
      <c r="AA241" s="12">
        <v>125</v>
      </c>
      <c r="AB241" s="12">
        <f>AA241*0.75</f>
        <v>93.75</v>
      </c>
      <c r="AC241" s="12">
        <f>AA241*1.25</f>
        <v>156.25</v>
      </c>
    </row>
    <row r="242" spans="1:29" ht="15" x14ac:dyDescent="0.2">
      <c r="A242" s="3" t="s">
        <v>26</v>
      </c>
      <c r="B242" s="3" t="s">
        <v>20</v>
      </c>
      <c r="C242" s="3" t="s">
        <v>120</v>
      </c>
      <c r="D242" s="3" t="s">
        <v>123</v>
      </c>
      <c r="E242" s="3" t="s">
        <v>163</v>
      </c>
      <c r="F242" s="3" t="s">
        <v>98</v>
      </c>
      <c r="G242" s="12" t="s">
        <v>84</v>
      </c>
      <c r="H242" s="3" t="s">
        <v>82</v>
      </c>
      <c r="I242" s="21" t="s">
        <v>137</v>
      </c>
      <c r="J242" s="3" t="s">
        <v>141</v>
      </c>
      <c r="K242" s="3" t="s">
        <v>67</v>
      </c>
      <c r="L242" s="12">
        <f>R242</f>
        <v>180</v>
      </c>
      <c r="M242" s="12">
        <f>L242*0.75</f>
        <v>135</v>
      </c>
      <c r="N242" s="12">
        <f>L242*1.25</f>
        <v>225</v>
      </c>
      <c r="O242" s="12">
        <v>180</v>
      </c>
      <c r="P242" s="12">
        <f>O242*0.75</f>
        <v>135</v>
      </c>
      <c r="Q242" s="12">
        <f>O242*1.25</f>
        <v>225</v>
      </c>
      <c r="R242" s="12">
        <v>180</v>
      </c>
      <c r="S242" s="12">
        <f>R242*0.75</f>
        <v>135</v>
      </c>
      <c r="T242" s="12">
        <f>R242*1.25</f>
        <v>225</v>
      </c>
      <c r="U242" s="12">
        <v>180</v>
      </c>
      <c r="V242" s="12">
        <f>U242*0.75</f>
        <v>135</v>
      </c>
      <c r="W242" s="12">
        <f>U242*1.25</f>
        <v>225</v>
      </c>
      <c r="X242" s="12">
        <v>180</v>
      </c>
      <c r="Y242" s="12">
        <f>X242*0.75</f>
        <v>135</v>
      </c>
      <c r="Z242" s="12">
        <f>X242*1.25</f>
        <v>225</v>
      </c>
      <c r="AA242" s="12">
        <v>180</v>
      </c>
      <c r="AB242" s="12">
        <f>AA242*0.75</f>
        <v>135</v>
      </c>
      <c r="AC242" s="12">
        <f>AA242*1.25</f>
        <v>225</v>
      </c>
    </row>
    <row r="243" spans="1:29" ht="15" x14ac:dyDescent="0.2">
      <c r="A243" s="3" t="s">
        <v>26</v>
      </c>
      <c r="B243" s="3" t="s">
        <v>20</v>
      </c>
      <c r="C243" s="3" t="s">
        <v>197</v>
      </c>
      <c r="D243" s="3" t="s">
        <v>198</v>
      </c>
      <c r="E243" s="3" t="s">
        <v>163</v>
      </c>
      <c r="F243" s="3" t="s">
        <v>98</v>
      </c>
      <c r="G243" s="12" t="s">
        <v>84</v>
      </c>
      <c r="H243" s="3" t="s">
        <v>82</v>
      </c>
      <c r="I243" s="21" t="s">
        <v>137</v>
      </c>
      <c r="J243" s="3" t="s">
        <v>141</v>
      </c>
      <c r="K243" s="3" t="s">
        <v>67</v>
      </c>
      <c r="L243" s="12">
        <v>212</v>
      </c>
      <c r="M243" s="12">
        <f>L243*0.75</f>
        <v>159</v>
      </c>
      <c r="N243" s="12">
        <f>L243*1.25</f>
        <v>265</v>
      </c>
      <c r="O243" s="12">
        <v>212</v>
      </c>
      <c r="P243" s="12">
        <f>O243*0.75</f>
        <v>159</v>
      </c>
      <c r="Q243" s="12">
        <f>O243*1.25</f>
        <v>265</v>
      </c>
      <c r="R243" s="12">
        <v>212</v>
      </c>
      <c r="S243" s="12">
        <f>R243*0.75</f>
        <v>159</v>
      </c>
      <c r="T243" s="12">
        <f>R243*1.25</f>
        <v>265</v>
      </c>
      <c r="U243" s="12">
        <v>212</v>
      </c>
      <c r="V243" s="12">
        <f>U243*0.75</f>
        <v>159</v>
      </c>
      <c r="W243" s="12">
        <f>U243*1.25</f>
        <v>265</v>
      </c>
      <c r="X243" s="12">
        <v>212</v>
      </c>
      <c r="Y243" s="12">
        <f>X243*0.75</f>
        <v>159</v>
      </c>
      <c r="Z243" s="12">
        <f>X243*1.25</f>
        <v>265</v>
      </c>
      <c r="AA243" s="12">
        <v>212</v>
      </c>
      <c r="AB243" s="12">
        <f>AA243*0.75</f>
        <v>159</v>
      </c>
      <c r="AC243" s="12">
        <f>AA243*1.25</f>
        <v>265</v>
      </c>
    </row>
    <row r="244" spans="1:29" ht="15" x14ac:dyDescent="0.2">
      <c r="A244" s="3" t="s">
        <v>26</v>
      </c>
      <c r="B244" s="3" t="s">
        <v>20</v>
      </c>
      <c r="C244" s="3" t="s">
        <v>72</v>
      </c>
      <c r="D244" s="3" t="s">
        <v>126</v>
      </c>
      <c r="E244" s="3" t="s">
        <v>163</v>
      </c>
      <c r="F244" s="3" t="s">
        <v>98</v>
      </c>
      <c r="G244" s="12" t="s">
        <v>84</v>
      </c>
      <c r="H244" s="3" t="s">
        <v>82</v>
      </c>
      <c r="I244" s="21" t="s">
        <v>137</v>
      </c>
      <c r="J244" s="3" t="s">
        <v>141</v>
      </c>
      <c r="K244" s="3" t="s">
        <v>67</v>
      </c>
      <c r="L244" s="12">
        <v>265</v>
      </c>
      <c r="M244" s="12">
        <f>L244*0.75</f>
        <v>198.75</v>
      </c>
      <c r="N244" s="12">
        <f>L244*1.25</f>
        <v>331.25</v>
      </c>
      <c r="O244" s="12">
        <v>265</v>
      </c>
      <c r="P244" s="12">
        <f>O244*0.75</f>
        <v>198.75</v>
      </c>
      <c r="Q244" s="12">
        <f>O244*1.25</f>
        <v>331.25</v>
      </c>
      <c r="R244" s="12">
        <v>265</v>
      </c>
      <c r="S244" s="12">
        <f>R244*0.75</f>
        <v>198.75</v>
      </c>
      <c r="T244" s="12">
        <f>R244*1.25</f>
        <v>331.25</v>
      </c>
      <c r="U244" s="12">
        <v>265</v>
      </c>
      <c r="V244" s="12">
        <f>U244*0.75</f>
        <v>198.75</v>
      </c>
      <c r="W244" s="12">
        <f>U244*1.25</f>
        <v>331.25</v>
      </c>
      <c r="X244" s="12">
        <v>265</v>
      </c>
      <c r="Y244" s="12">
        <f>X244*0.75</f>
        <v>198.75</v>
      </c>
      <c r="Z244" s="12">
        <f>X244*1.25</f>
        <v>331.25</v>
      </c>
      <c r="AA244" s="12">
        <v>265</v>
      </c>
      <c r="AB244" s="12">
        <f>AA244*0.75</f>
        <v>198.75</v>
      </c>
      <c r="AC244" s="12">
        <f>AA244*1.25</f>
        <v>331.25</v>
      </c>
    </row>
    <row r="245" spans="1:29" ht="15" x14ac:dyDescent="0.2">
      <c r="A245" s="3" t="s">
        <v>26</v>
      </c>
      <c r="B245" s="3" t="s">
        <v>20</v>
      </c>
      <c r="C245" s="3" t="s">
        <v>124</v>
      </c>
      <c r="D245" s="3" t="s">
        <v>125</v>
      </c>
      <c r="E245" s="3" t="s">
        <v>163</v>
      </c>
      <c r="F245" s="3" t="s">
        <v>98</v>
      </c>
      <c r="G245" s="12" t="s">
        <v>84</v>
      </c>
      <c r="H245" s="3" t="s">
        <v>82</v>
      </c>
      <c r="I245" s="21" t="s">
        <v>137</v>
      </c>
      <c r="J245" s="3" t="s">
        <v>141</v>
      </c>
      <c r="K245" s="3" t="s">
        <v>67</v>
      </c>
      <c r="L245" s="12">
        <v>398</v>
      </c>
      <c r="M245" s="12">
        <f>L245*0.75</f>
        <v>298.5</v>
      </c>
      <c r="N245" s="12">
        <f>L245*1.25</f>
        <v>497.5</v>
      </c>
      <c r="O245" s="12">
        <v>398</v>
      </c>
      <c r="P245" s="12">
        <f>O245*0.75</f>
        <v>298.5</v>
      </c>
      <c r="Q245" s="12">
        <f>O245*1.25</f>
        <v>497.5</v>
      </c>
      <c r="R245" s="12">
        <v>398</v>
      </c>
      <c r="S245" s="12">
        <f>R245*0.75</f>
        <v>298.5</v>
      </c>
      <c r="T245" s="12">
        <f>R245*1.25</f>
        <v>497.5</v>
      </c>
      <c r="U245" s="12">
        <v>398</v>
      </c>
      <c r="V245" s="12">
        <f>U245*0.75</f>
        <v>298.5</v>
      </c>
      <c r="W245" s="12">
        <f>U245*1.25</f>
        <v>497.5</v>
      </c>
      <c r="X245" s="12">
        <v>398</v>
      </c>
      <c r="Y245" s="12">
        <f>X245*0.75</f>
        <v>298.5</v>
      </c>
      <c r="Z245" s="12">
        <f>X245*1.25</f>
        <v>497.5</v>
      </c>
      <c r="AA245" s="12">
        <v>398</v>
      </c>
      <c r="AB245" s="12">
        <f>AA245*0.75</f>
        <v>298.5</v>
      </c>
      <c r="AC245" s="12">
        <f>AA245*1.25</f>
        <v>497.5</v>
      </c>
    </row>
    <row r="246" spans="1:29" ht="15" x14ac:dyDescent="0.2">
      <c r="A246" s="3" t="s">
        <v>26</v>
      </c>
      <c r="B246" s="3" t="s">
        <v>20</v>
      </c>
      <c r="C246" s="3" t="s">
        <v>69</v>
      </c>
      <c r="D246" s="3" t="s">
        <v>122</v>
      </c>
      <c r="E246" s="3" t="s">
        <v>160</v>
      </c>
      <c r="F246" s="3" t="s">
        <v>98</v>
      </c>
      <c r="G246" s="12" t="s">
        <v>84</v>
      </c>
      <c r="H246" s="3" t="s">
        <v>82</v>
      </c>
      <c r="I246" s="21" t="s">
        <v>137</v>
      </c>
      <c r="J246" s="3" t="s">
        <v>141</v>
      </c>
      <c r="K246" s="3" t="s">
        <v>67</v>
      </c>
      <c r="L246" s="12">
        <v>175</v>
      </c>
      <c r="M246" s="12">
        <f>L246*0.75</f>
        <v>131.25</v>
      </c>
      <c r="N246" s="12">
        <f>L246*1.25</f>
        <v>218.75</v>
      </c>
      <c r="O246" s="12">
        <v>175</v>
      </c>
      <c r="P246" s="12">
        <f>O246*0.75</f>
        <v>131.25</v>
      </c>
      <c r="Q246" s="12">
        <f>O246*1.25</f>
        <v>218.75</v>
      </c>
      <c r="R246" s="12">
        <v>175</v>
      </c>
      <c r="S246" s="12">
        <f>R246*0.75</f>
        <v>131.25</v>
      </c>
      <c r="T246" s="12">
        <f>R246*1.25</f>
        <v>218.75</v>
      </c>
      <c r="U246" s="12">
        <v>175</v>
      </c>
      <c r="V246" s="12">
        <f>U246*0.75</f>
        <v>131.25</v>
      </c>
      <c r="W246" s="12">
        <f>U246*1.25</f>
        <v>218.75</v>
      </c>
      <c r="X246" s="12">
        <v>175</v>
      </c>
      <c r="Y246" s="12">
        <f>X246*0.75</f>
        <v>131.25</v>
      </c>
      <c r="Z246" s="12">
        <f>X246*1.25</f>
        <v>218.75</v>
      </c>
      <c r="AA246" s="12">
        <v>175</v>
      </c>
      <c r="AB246" s="12">
        <f>AA246*0.75</f>
        <v>131.25</v>
      </c>
      <c r="AC246" s="12">
        <f>AA246*1.25</f>
        <v>218.75</v>
      </c>
    </row>
    <row r="247" spans="1:29" ht="15" x14ac:dyDescent="0.2">
      <c r="A247" s="3" t="s">
        <v>26</v>
      </c>
      <c r="B247" s="3" t="s">
        <v>20</v>
      </c>
      <c r="C247" s="3" t="s">
        <v>70</v>
      </c>
      <c r="D247" s="3" t="s">
        <v>122</v>
      </c>
      <c r="E247" s="3" t="s">
        <v>160</v>
      </c>
      <c r="F247" s="3" t="s">
        <v>98</v>
      </c>
      <c r="G247" s="12" t="s">
        <v>84</v>
      </c>
      <c r="H247" s="3" t="s">
        <v>82</v>
      </c>
      <c r="I247" s="21" t="s">
        <v>137</v>
      </c>
      <c r="J247" s="3" t="s">
        <v>141</v>
      </c>
      <c r="K247" s="3" t="s">
        <v>67</v>
      </c>
      <c r="L247" s="12">
        <v>375</v>
      </c>
      <c r="M247" s="12">
        <f>L247*0.75</f>
        <v>281.25</v>
      </c>
      <c r="N247" s="12">
        <f>L247*1.25</f>
        <v>468.75</v>
      </c>
      <c r="O247" s="12">
        <v>375</v>
      </c>
      <c r="P247" s="12">
        <f>O247*0.75</f>
        <v>281.25</v>
      </c>
      <c r="Q247" s="12">
        <f>O247*1.25</f>
        <v>468.75</v>
      </c>
      <c r="R247" s="12">
        <v>375</v>
      </c>
      <c r="S247" s="12">
        <f>R247*0.75</f>
        <v>281.25</v>
      </c>
      <c r="T247" s="12">
        <f>R247*1.25</f>
        <v>468.75</v>
      </c>
      <c r="U247" s="12">
        <v>375</v>
      </c>
      <c r="V247" s="12">
        <f>U247*0.75</f>
        <v>281.25</v>
      </c>
      <c r="W247" s="12">
        <f>U247*1.25</f>
        <v>468.75</v>
      </c>
      <c r="X247" s="12">
        <v>375</v>
      </c>
      <c r="Y247" s="12">
        <f>X247*0.75</f>
        <v>281.25</v>
      </c>
      <c r="Z247" s="12">
        <f>X247*1.25</f>
        <v>468.75</v>
      </c>
      <c r="AA247" s="12">
        <v>375</v>
      </c>
      <c r="AB247" s="12">
        <f>AA247*0.75</f>
        <v>281.25</v>
      </c>
      <c r="AC247" s="12">
        <f>AA247*1.25</f>
        <v>468.75</v>
      </c>
    </row>
    <row r="248" spans="1:29" ht="15" x14ac:dyDescent="0.2">
      <c r="A248" s="3" t="s">
        <v>26</v>
      </c>
      <c r="B248" s="3" t="s">
        <v>20</v>
      </c>
      <c r="C248" s="3" t="s">
        <v>71</v>
      </c>
      <c r="D248" s="3" t="s">
        <v>122</v>
      </c>
      <c r="E248" s="3" t="s">
        <v>160</v>
      </c>
      <c r="F248" s="3" t="s">
        <v>98</v>
      </c>
      <c r="G248" s="12" t="s">
        <v>84</v>
      </c>
      <c r="H248" s="3" t="s">
        <v>82</v>
      </c>
      <c r="I248" s="21" t="s">
        <v>137</v>
      </c>
      <c r="J248" s="3" t="s">
        <v>141</v>
      </c>
      <c r="K248" s="3" t="s">
        <v>67</v>
      </c>
      <c r="L248" s="12">
        <v>900</v>
      </c>
      <c r="M248" s="12">
        <f>L248*0.75</f>
        <v>675</v>
      </c>
      <c r="N248" s="12">
        <f>L248*1.25</f>
        <v>1125</v>
      </c>
      <c r="O248" s="12">
        <v>900</v>
      </c>
      <c r="P248" s="12">
        <f>O248*0.75</f>
        <v>675</v>
      </c>
      <c r="Q248" s="12">
        <f>O248*1.25</f>
        <v>1125</v>
      </c>
      <c r="R248" s="12">
        <v>900</v>
      </c>
      <c r="S248" s="12">
        <f>R248*0.75</f>
        <v>675</v>
      </c>
      <c r="T248" s="12">
        <f>R248*1.25</f>
        <v>1125</v>
      </c>
      <c r="U248" s="12">
        <v>900</v>
      </c>
      <c r="V248" s="12">
        <f>U248*0.75</f>
        <v>675</v>
      </c>
      <c r="W248" s="12">
        <f>U248*1.25</f>
        <v>1125</v>
      </c>
      <c r="X248" s="12">
        <v>900</v>
      </c>
      <c r="Y248" s="12">
        <f>X248*0.75</f>
        <v>675</v>
      </c>
      <c r="Z248" s="12">
        <f>X248*1.25</f>
        <v>1125</v>
      </c>
      <c r="AA248" s="12">
        <v>900</v>
      </c>
      <c r="AB248" s="12">
        <f>AA248*0.75</f>
        <v>675</v>
      </c>
      <c r="AC248" s="12">
        <f>AA248*1.25</f>
        <v>1125</v>
      </c>
    </row>
    <row r="249" spans="1:29" ht="15" x14ac:dyDescent="0.2">
      <c r="A249" s="3" t="s">
        <v>26</v>
      </c>
      <c r="B249" s="3" t="s">
        <v>20</v>
      </c>
      <c r="C249" s="3" t="s">
        <v>120</v>
      </c>
      <c r="D249" s="3" t="s">
        <v>123</v>
      </c>
      <c r="E249" s="3" t="s">
        <v>160</v>
      </c>
      <c r="F249" s="3" t="s">
        <v>98</v>
      </c>
      <c r="G249" s="12" t="s">
        <v>84</v>
      </c>
      <c r="H249" s="3" t="s">
        <v>82</v>
      </c>
      <c r="I249" s="21" t="s">
        <v>137</v>
      </c>
      <c r="J249" s="3" t="s">
        <v>141</v>
      </c>
      <c r="K249" s="3" t="s">
        <v>67</v>
      </c>
      <c r="L249" s="12">
        <f>R249</f>
        <v>1300</v>
      </c>
      <c r="M249" s="12">
        <f>L249*0.75</f>
        <v>975</v>
      </c>
      <c r="N249" s="12">
        <f>L249*1.25</f>
        <v>1625</v>
      </c>
      <c r="O249" s="12">
        <v>1300</v>
      </c>
      <c r="P249" s="12">
        <f>O249*0.75</f>
        <v>975</v>
      </c>
      <c r="Q249" s="12">
        <f>O249*1.25</f>
        <v>1625</v>
      </c>
      <c r="R249" s="12">
        <v>1300</v>
      </c>
      <c r="S249" s="12">
        <f>R249*0.75</f>
        <v>975</v>
      </c>
      <c r="T249" s="12">
        <f>R249*1.25</f>
        <v>1625</v>
      </c>
      <c r="U249" s="12">
        <v>1300</v>
      </c>
      <c r="V249" s="12">
        <f>U249*0.75</f>
        <v>975</v>
      </c>
      <c r="W249" s="12">
        <f>U249*1.25</f>
        <v>1625</v>
      </c>
      <c r="X249" s="12">
        <v>1300</v>
      </c>
      <c r="Y249" s="12">
        <f>X249*0.75</f>
        <v>975</v>
      </c>
      <c r="Z249" s="12">
        <f>X249*1.25</f>
        <v>1625</v>
      </c>
      <c r="AA249" s="12">
        <v>1300</v>
      </c>
      <c r="AB249" s="12">
        <f>AA249*0.75</f>
        <v>975</v>
      </c>
      <c r="AC249" s="12">
        <f>AA249*1.25</f>
        <v>1625</v>
      </c>
    </row>
    <row r="250" spans="1:29" ht="15" x14ac:dyDescent="0.2">
      <c r="A250" s="3" t="s">
        <v>26</v>
      </c>
      <c r="B250" s="3" t="s">
        <v>20</v>
      </c>
      <c r="C250" s="3" t="s">
        <v>197</v>
      </c>
      <c r="D250" s="3" t="s">
        <v>198</v>
      </c>
      <c r="E250" s="3" t="s">
        <v>160</v>
      </c>
      <c r="F250" s="3" t="s">
        <v>98</v>
      </c>
      <c r="G250" s="12" t="s">
        <v>84</v>
      </c>
      <c r="H250" s="3" t="s">
        <v>82</v>
      </c>
      <c r="I250" s="21" t="s">
        <v>137</v>
      </c>
      <c r="J250" s="3" t="s">
        <v>141</v>
      </c>
      <c r="K250" s="3" t="s">
        <v>67</v>
      </c>
      <c r="L250" s="12">
        <v>922</v>
      </c>
      <c r="M250" s="12">
        <f>L250*0.75</f>
        <v>691.5</v>
      </c>
      <c r="N250" s="12">
        <f>L250*1.25</f>
        <v>1152.5</v>
      </c>
      <c r="O250" s="12">
        <v>922</v>
      </c>
      <c r="P250" s="12">
        <f>O250*0.75</f>
        <v>691.5</v>
      </c>
      <c r="Q250" s="12">
        <f>O250*1.25</f>
        <v>1152.5</v>
      </c>
      <c r="R250" s="12">
        <v>922</v>
      </c>
      <c r="S250" s="12">
        <f>R250*0.75</f>
        <v>691.5</v>
      </c>
      <c r="T250" s="12">
        <f>R250*1.25</f>
        <v>1152.5</v>
      </c>
      <c r="U250" s="12">
        <v>922</v>
      </c>
      <c r="V250" s="12">
        <f>U250*0.75</f>
        <v>691.5</v>
      </c>
      <c r="W250" s="12">
        <f>U250*1.25</f>
        <v>1152.5</v>
      </c>
      <c r="X250" s="12">
        <v>922</v>
      </c>
      <c r="Y250" s="12">
        <f>X250*0.75</f>
        <v>691.5</v>
      </c>
      <c r="Z250" s="12">
        <f>X250*1.25</f>
        <v>1152.5</v>
      </c>
      <c r="AA250" s="12">
        <v>922</v>
      </c>
      <c r="AB250" s="12">
        <f>AA250*0.75</f>
        <v>691.5</v>
      </c>
      <c r="AC250" s="12">
        <f>AA250*1.25</f>
        <v>1152.5</v>
      </c>
    </row>
    <row r="251" spans="1:29" ht="15" x14ac:dyDescent="0.2">
      <c r="A251" s="3" t="s">
        <v>26</v>
      </c>
      <c r="B251" s="3" t="s">
        <v>20</v>
      </c>
      <c r="C251" s="3" t="s">
        <v>72</v>
      </c>
      <c r="D251" s="3" t="s">
        <v>126</v>
      </c>
      <c r="E251" s="3" t="s">
        <v>160</v>
      </c>
      <c r="F251" s="3" t="s">
        <v>98</v>
      </c>
      <c r="G251" s="12" t="s">
        <v>84</v>
      </c>
      <c r="H251" s="3" t="s">
        <v>82</v>
      </c>
      <c r="I251" s="21" t="s">
        <v>137</v>
      </c>
      <c r="J251" s="3" t="s">
        <v>141</v>
      </c>
      <c r="K251" s="3" t="s">
        <v>67</v>
      </c>
      <c r="L251" s="12">
        <v>1153</v>
      </c>
      <c r="M251" s="12">
        <f>L251*0.75</f>
        <v>864.75</v>
      </c>
      <c r="N251" s="12">
        <f>L251*1.25</f>
        <v>1441.25</v>
      </c>
      <c r="O251" s="12">
        <v>1153</v>
      </c>
      <c r="P251" s="12">
        <f>O251*0.75</f>
        <v>864.75</v>
      </c>
      <c r="Q251" s="12">
        <f>O251*1.25</f>
        <v>1441.25</v>
      </c>
      <c r="R251" s="12">
        <v>1153</v>
      </c>
      <c r="S251" s="12">
        <f>R251*0.75</f>
        <v>864.75</v>
      </c>
      <c r="T251" s="12">
        <f>R251*1.25</f>
        <v>1441.25</v>
      </c>
      <c r="U251" s="12">
        <v>1153</v>
      </c>
      <c r="V251" s="12">
        <f>U251*0.75</f>
        <v>864.75</v>
      </c>
      <c r="W251" s="12">
        <f>U251*1.25</f>
        <v>1441.25</v>
      </c>
      <c r="X251" s="12">
        <v>1153</v>
      </c>
      <c r="Y251" s="12">
        <f>X251*0.75</f>
        <v>864.75</v>
      </c>
      <c r="Z251" s="12">
        <f>X251*1.25</f>
        <v>1441.25</v>
      </c>
      <c r="AA251" s="12">
        <v>1153</v>
      </c>
      <c r="AB251" s="12">
        <f>AA251*0.75</f>
        <v>864.75</v>
      </c>
      <c r="AC251" s="12">
        <f>AA251*1.25</f>
        <v>1441.25</v>
      </c>
    </row>
    <row r="252" spans="1:29" ht="15" x14ac:dyDescent="0.2">
      <c r="A252" s="3" t="s">
        <v>26</v>
      </c>
      <c r="B252" s="3" t="s">
        <v>20</v>
      </c>
      <c r="C252" s="3" t="s">
        <v>124</v>
      </c>
      <c r="D252" s="3" t="s">
        <v>125</v>
      </c>
      <c r="E252" s="3" t="s">
        <v>160</v>
      </c>
      <c r="F252" s="3" t="s">
        <v>98</v>
      </c>
      <c r="G252" s="12" t="s">
        <v>84</v>
      </c>
      <c r="H252" s="3" t="s">
        <v>82</v>
      </c>
      <c r="I252" s="21" t="s">
        <v>137</v>
      </c>
      <c r="J252" s="3" t="s">
        <v>141</v>
      </c>
      <c r="K252" s="3" t="s">
        <v>67</v>
      </c>
      <c r="L252" s="12">
        <v>1730</v>
      </c>
      <c r="M252" s="12">
        <f>L252*0.75</f>
        <v>1297.5</v>
      </c>
      <c r="N252" s="12">
        <f>L252*1.25</f>
        <v>2162.5</v>
      </c>
      <c r="O252" s="12">
        <v>1730</v>
      </c>
      <c r="P252" s="12">
        <f>O252*0.75</f>
        <v>1297.5</v>
      </c>
      <c r="Q252" s="12">
        <f>O252*1.25</f>
        <v>2162.5</v>
      </c>
      <c r="R252" s="12">
        <v>1730</v>
      </c>
      <c r="S252" s="12">
        <f>R252*0.75</f>
        <v>1297.5</v>
      </c>
      <c r="T252" s="12">
        <f>R252*1.25</f>
        <v>2162.5</v>
      </c>
      <c r="U252" s="12">
        <v>1730</v>
      </c>
      <c r="V252" s="12">
        <f>U252*0.75</f>
        <v>1297.5</v>
      </c>
      <c r="W252" s="12">
        <f>U252*1.25</f>
        <v>2162.5</v>
      </c>
      <c r="X252" s="12">
        <v>1730</v>
      </c>
      <c r="Y252" s="12">
        <f>X252*0.75</f>
        <v>1297.5</v>
      </c>
      <c r="Z252" s="12">
        <f>X252*1.25</f>
        <v>2162.5</v>
      </c>
      <c r="AA252" s="12">
        <v>1730</v>
      </c>
      <c r="AB252" s="12">
        <f>AA252*0.75</f>
        <v>1297.5</v>
      </c>
      <c r="AC252" s="12">
        <f>AA252*1.25</f>
        <v>2162.5</v>
      </c>
    </row>
    <row r="253" spans="1:29" ht="15" x14ac:dyDescent="0.2">
      <c r="A253" s="3" t="s">
        <v>26</v>
      </c>
      <c r="B253" s="3" t="s">
        <v>20</v>
      </c>
      <c r="C253" s="3" t="s">
        <v>69</v>
      </c>
      <c r="D253" s="3" t="s">
        <v>122</v>
      </c>
      <c r="E253" s="3" t="s">
        <v>158</v>
      </c>
      <c r="F253" s="3" t="s">
        <v>98</v>
      </c>
      <c r="G253" s="12" t="s">
        <v>84</v>
      </c>
      <c r="H253" s="3" t="s">
        <v>82</v>
      </c>
      <c r="I253" s="21" t="s">
        <v>137</v>
      </c>
      <c r="J253" s="3" t="s">
        <v>141</v>
      </c>
      <c r="K253" s="3" t="s">
        <v>67</v>
      </c>
      <c r="L253" s="12">
        <v>24</v>
      </c>
      <c r="M253" s="12">
        <f>L253*0.75</f>
        <v>18</v>
      </c>
      <c r="N253" s="12">
        <f>L253*1.25</f>
        <v>30</v>
      </c>
      <c r="O253" s="12">
        <v>24</v>
      </c>
      <c r="P253" s="12">
        <f>O253*0.75</f>
        <v>18</v>
      </c>
      <c r="Q253" s="12">
        <f>O253*1.25</f>
        <v>30</v>
      </c>
      <c r="R253" s="12">
        <v>24</v>
      </c>
      <c r="S253" s="12">
        <f>R253*0.75</f>
        <v>18</v>
      </c>
      <c r="T253" s="12">
        <f>R253*1.25</f>
        <v>30</v>
      </c>
      <c r="U253" s="12">
        <v>24</v>
      </c>
      <c r="V253" s="12">
        <f>U253*0.75</f>
        <v>18</v>
      </c>
      <c r="W253" s="12">
        <f>U253*1.25</f>
        <v>30</v>
      </c>
      <c r="X253" s="12">
        <v>24</v>
      </c>
      <c r="Y253" s="12">
        <f>X253*0.75</f>
        <v>18</v>
      </c>
      <c r="Z253" s="12">
        <f>X253*1.25</f>
        <v>30</v>
      </c>
      <c r="AA253" s="12">
        <v>24</v>
      </c>
      <c r="AB253" s="12">
        <f>AA253*0.75</f>
        <v>18</v>
      </c>
      <c r="AC253" s="12">
        <f>AA253*1.25</f>
        <v>30</v>
      </c>
    </row>
    <row r="254" spans="1:29" ht="15" x14ac:dyDescent="0.2">
      <c r="A254" s="3" t="s">
        <v>26</v>
      </c>
      <c r="B254" s="3" t="s">
        <v>20</v>
      </c>
      <c r="C254" s="3" t="s">
        <v>70</v>
      </c>
      <c r="D254" s="3" t="s">
        <v>122</v>
      </c>
      <c r="E254" s="3" t="s">
        <v>158</v>
      </c>
      <c r="F254" s="3" t="s">
        <v>98</v>
      </c>
      <c r="G254" s="12" t="s">
        <v>84</v>
      </c>
      <c r="H254" s="3" t="s">
        <v>82</v>
      </c>
      <c r="I254" s="21" t="s">
        <v>137</v>
      </c>
      <c r="J254" s="3" t="s">
        <v>141</v>
      </c>
      <c r="K254" s="3" t="s">
        <v>67</v>
      </c>
      <c r="L254" s="12">
        <v>52</v>
      </c>
      <c r="M254" s="12">
        <f>L254*0.75</f>
        <v>39</v>
      </c>
      <c r="N254" s="12">
        <f>L254*1.25</f>
        <v>65</v>
      </c>
      <c r="O254" s="12">
        <v>52</v>
      </c>
      <c r="P254" s="12">
        <f>O254*0.75</f>
        <v>39</v>
      </c>
      <c r="Q254" s="12">
        <f>O254*1.25</f>
        <v>65</v>
      </c>
      <c r="R254" s="12">
        <v>52</v>
      </c>
      <c r="S254" s="12">
        <f>R254*0.75</f>
        <v>39</v>
      </c>
      <c r="T254" s="12">
        <f>R254*1.25</f>
        <v>65</v>
      </c>
      <c r="U254" s="12">
        <v>52</v>
      </c>
      <c r="V254" s="12">
        <f>U254*0.75</f>
        <v>39</v>
      </c>
      <c r="W254" s="12">
        <f>U254*1.25</f>
        <v>65</v>
      </c>
      <c r="X254" s="12">
        <v>52</v>
      </c>
      <c r="Y254" s="12">
        <f>X254*0.75</f>
        <v>39</v>
      </c>
      <c r="Z254" s="12">
        <f>X254*1.25</f>
        <v>65</v>
      </c>
      <c r="AA254" s="12">
        <v>52</v>
      </c>
      <c r="AB254" s="12">
        <f>AA254*0.75</f>
        <v>39</v>
      </c>
      <c r="AC254" s="12">
        <f>AA254*1.25</f>
        <v>65</v>
      </c>
    </row>
    <row r="255" spans="1:29" ht="15" x14ac:dyDescent="0.2">
      <c r="A255" s="3" t="s">
        <v>26</v>
      </c>
      <c r="B255" s="3" t="s">
        <v>20</v>
      </c>
      <c r="C255" s="3" t="s">
        <v>71</v>
      </c>
      <c r="D255" s="3" t="s">
        <v>122</v>
      </c>
      <c r="E255" s="3" t="s">
        <v>158</v>
      </c>
      <c r="F255" s="3" t="s">
        <v>98</v>
      </c>
      <c r="G255" s="12" t="s">
        <v>84</v>
      </c>
      <c r="H255" s="3" t="s">
        <v>82</v>
      </c>
      <c r="I255" s="21" t="s">
        <v>137</v>
      </c>
      <c r="J255" s="3" t="s">
        <v>141</v>
      </c>
      <c r="K255" s="3" t="s">
        <v>67</v>
      </c>
      <c r="L255" s="12">
        <v>125</v>
      </c>
      <c r="M255" s="12">
        <f>L255*0.75</f>
        <v>93.75</v>
      </c>
      <c r="N255" s="12">
        <f>L255*1.25</f>
        <v>156.25</v>
      </c>
      <c r="O255" s="12">
        <v>125</v>
      </c>
      <c r="P255" s="12">
        <f>O255*0.75</f>
        <v>93.75</v>
      </c>
      <c r="Q255" s="12">
        <f>O255*1.25</f>
        <v>156.25</v>
      </c>
      <c r="R255" s="12">
        <v>125</v>
      </c>
      <c r="S255" s="12">
        <f>R255*0.75</f>
        <v>93.75</v>
      </c>
      <c r="T255" s="12">
        <f>R255*1.25</f>
        <v>156.25</v>
      </c>
      <c r="U255" s="12">
        <v>125</v>
      </c>
      <c r="V255" s="12">
        <f>U255*0.75</f>
        <v>93.75</v>
      </c>
      <c r="W255" s="12">
        <f>U255*1.25</f>
        <v>156.25</v>
      </c>
      <c r="X255" s="12">
        <v>125</v>
      </c>
      <c r="Y255" s="12">
        <f>X255*0.75</f>
        <v>93.75</v>
      </c>
      <c r="Z255" s="12">
        <f>X255*1.25</f>
        <v>156.25</v>
      </c>
      <c r="AA255" s="12">
        <v>125</v>
      </c>
      <c r="AB255" s="12">
        <f>AA255*0.75</f>
        <v>93.75</v>
      </c>
      <c r="AC255" s="12">
        <f>AA255*1.25</f>
        <v>156.25</v>
      </c>
    </row>
    <row r="256" spans="1:29" ht="15" x14ac:dyDescent="0.2">
      <c r="A256" s="3" t="s">
        <v>26</v>
      </c>
      <c r="B256" s="3" t="s">
        <v>20</v>
      </c>
      <c r="C256" s="3" t="s">
        <v>120</v>
      </c>
      <c r="D256" s="3" t="s">
        <v>123</v>
      </c>
      <c r="E256" s="3" t="s">
        <v>158</v>
      </c>
      <c r="F256" s="3" t="s">
        <v>98</v>
      </c>
      <c r="G256" s="12" t="s">
        <v>84</v>
      </c>
      <c r="H256" s="3" t="s">
        <v>82</v>
      </c>
      <c r="I256" s="21" t="s">
        <v>137</v>
      </c>
      <c r="J256" s="3" t="s">
        <v>141</v>
      </c>
      <c r="K256" s="3" t="s">
        <v>67</v>
      </c>
      <c r="L256" s="12">
        <f>R256</f>
        <v>180</v>
      </c>
      <c r="M256" s="12">
        <f>L256*0.75</f>
        <v>135</v>
      </c>
      <c r="N256" s="12">
        <f>L256*1.25</f>
        <v>225</v>
      </c>
      <c r="O256" s="12">
        <v>180</v>
      </c>
      <c r="P256" s="12">
        <f>O256*0.75</f>
        <v>135</v>
      </c>
      <c r="Q256" s="12">
        <f>O256*1.25</f>
        <v>225</v>
      </c>
      <c r="R256" s="12">
        <v>180</v>
      </c>
      <c r="S256" s="12">
        <f>R256*0.75</f>
        <v>135</v>
      </c>
      <c r="T256" s="12">
        <f>R256*1.25</f>
        <v>225</v>
      </c>
      <c r="U256" s="12">
        <v>180</v>
      </c>
      <c r="V256" s="12">
        <f>U256*0.75</f>
        <v>135</v>
      </c>
      <c r="W256" s="12">
        <f>U256*1.25</f>
        <v>225</v>
      </c>
      <c r="X256" s="12">
        <v>180</v>
      </c>
      <c r="Y256" s="12">
        <f>X256*0.75</f>
        <v>135</v>
      </c>
      <c r="Z256" s="12">
        <f>X256*1.25</f>
        <v>225</v>
      </c>
      <c r="AA256" s="12">
        <v>180</v>
      </c>
      <c r="AB256" s="12">
        <f>AA256*0.75</f>
        <v>135</v>
      </c>
      <c r="AC256" s="12">
        <f>AA256*1.25</f>
        <v>225</v>
      </c>
    </row>
    <row r="257" spans="1:47" ht="15" x14ac:dyDescent="0.2">
      <c r="A257" s="3" t="s">
        <v>26</v>
      </c>
      <c r="B257" s="3" t="s">
        <v>20</v>
      </c>
      <c r="C257" s="3" t="s">
        <v>197</v>
      </c>
      <c r="D257" s="3" t="s">
        <v>198</v>
      </c>
      <c r="E257" s="3" t="s">
        <v>158</v>
      </c>
      <c r="F257" s="3" t="s">
        <v>98</v>
      </c>
      <c r="G257" s="12" t="s">
        <v>84</v>
      </c>
      <c r="H257" s="3" t="s">
        <v>82</v>
      </c>
      <c r="I257" s="21" t="s">
        <v>137</v>
      </c>
      <c r="J257" s="3" t="s">
        <v>141</v>
      </c>
      <c r="K257" s="3" t="s">
        <v>67</v>
      </c>
      <c r="L257" s="12">
        <v>627</v>
      </c>
      <c r="M257" s="12">
        <f>L257*0.75</f>
        <v>470.25</v>
      </c>
      <c r="N257" s="12">
        <f>L257*1.25</f>
        <v>783.75</v>
      </c>
      <c r="O257" s="12">
        <v>627</v>
      </c>
      <c r="P257" s="12">
        <f>O257*0.75</f>
        <v>470.25</v>
      </c>
      <c r="Q257" s="12">
        <f>O257*1.25</f>
        <v>783.75</v>
      </c>
      <c r="R257" s="12">
        <v>627</v>
      </c>
      <c r="S257" s="12">
        <f>R257*0.75</f>
        <v>470.25</v>
      </c>
      <c r="T257" s="12">
        <f>R257*1.25</f>
        <v>783.75</v>
      </c>
      <c r="U257" s="12">
        <v>627</v>
      </c>
      <c r="V257" s="12">
        <f>U257*0.75</f>
        <v>470.25</v>
      </c>
      <c r="W257" s="12">
        <f>U257*1.25</f>
        <v>783.75</v>
      </c>
      <c r="X257" s="12">
        <v>627</v>
      </c>
      <c r="Y257" s="12">
        <f>X257*0.75</f>
        <v>470.25</v>
      </c>
      <c r="Z257" s="12">
        <f>X257*1.25</f>
        <v>783.75</v>
      </c>
      <c r="AA257" s="12">
        <v>627</v>
      </c>
      <c r="AB257" s="12">
        <f>AA257*0.75</f>
        <v>470.25</v>
      </c>
      <c r="AC257" s="12">
        <f>AA257*1.25</f>
        <v>783.75</v>
      </c>
    </row>
    <row r="258" spans="1:47" ht="15" x14ac:dyDescent="0.2">
      <c r="A258" s="3" t="s">
        <v>26</v>
      </c>
      <c r="B258" s="3" t="s">
        <v>20</v>
      </c>
      <c r="C258" s="3" t="s">
        <v>72</v>
      </c>
      <c r="D258" s="3" t="s">
        <v>126</v>
      </c>
      <c r="E258" s="3" t="s">
        <v>158</v>
      </c>
      <c r="F258" s="3" t="s">
        <v>98</v>
      </c>
      <c r="G258" s="12" t="s">
        <v>84</v>
      </c>
      <c r="H258" s="3" t="s">
        <v>82</v>
      </c>
      <c r="I258" s="21" t="s">
        <v>137</v>
      </c>
      <c r="J258" s="3" t="s">
        <v>141</v>
      </c>
      <c r="K258" s="3" t="s">
        <v>67</v>
      </c>
      <c r="L258" s="12">
        <v>784</v>
      </c>
      <c r="M258" s="12">
        <f>L258*0.75</f>
        <v>588</v>
      </c>
      <c r="N258" s="12">
        <f>L258*1.25</f>
        <v>980</v>
      </c>
      <c r="O258" s="12">
        <v>784</v>
      </c>
      <c r="P258" s="12">
        <f>O258*0.75</f>
        <v>588</v>
      </c>
      <c r="Q258" s="12">
        <f>O258*1.25</f>
        <v>980</v>
      </c>
      <c r="R258" s="12">
        <v>784</v>
      </c>
      <c r="S258" s="12">
        <f>R258*0.75</f>
        <v>588</v>
      </c>
      <c r="T258" s="12">
        <f>R258*1.25</f>
        <v>980</v>
      </c>
      <c r="U258" s="12">
        <v>784</v>
      </c>
      <c r="V258" s="12">
        <f>U258*0.75</f>
        <v>588</v>
      </c>
      <c r="W258" s="12">
        <f>U258*1.25</f>
        <v>980</v>
      </c>
      <c r="X258" s="12">
        <v>784</v>
      </c>
      <c r="Y258" s="12">
        <f>X258*0.75</f>
        <v>588</v>
      </c>
      <c r="Z258" s="12">
        <f>X258*1.25</f>
        <v>980</v>
      </c>
      <c r="AA258" s="12">
        <v>784</v>
      </c>
      <c r="AB258" s="12">
        <f>AA258*0.75</f>
        <v>588</v>
      </c>
      <c r="AC258" s="12">
        <f>AA258*1.25</f>
        <v>980</v>
      </c>
    </row>
    <row r="259" spans="1:47" ht="15" x14ac:dyDescent="0.2">
      <c r="A259" s="3" t="s">
        <v>26</v>
      </c>
      <c r="B259" s="3" t="s">
        <v>20</v>
      </c>
      <c r="C259" s="3" t="s">
        <v>124</v>
      </c>
      <c r="D259" s="3" t="s">
        <v>125</v>
      </c>
      <c r="E259" s="3" t="s">
        <v>158</v>
      </c>
      <c r="F259" s="3" t="s">
        <v>98</v>
      </c>
      <c r="G259" s="12" t="s">
        <v>84</v>
      </c>
      <c r="H259" s="3" t="s">
        <v>82</v>
      </c>
      <c r="I259" s="21" t="s">
        <v>137</v>
      </c>
      <c r="J259" s="3" t="s">
        <v>141</v>
      </c>
      <c r="K259" s="3" t="s">
        <v>67</v>
      </c>
      <c r="L259" s="12">
        <v>1176</v>
      </c>
      <c r="M259" s="12">
        <f>L259*0.75</f>
        <v>882</v>
      </c>
      <c r="N259" s="12">
        <f>L259*1.25</f>
        <v>1470</v>
      </c>
      <c r="O259" s="12">
        <v>1176</v>
      </c>
      <c r="P259" s="12">
        <f>O259*0.75</f>
        <v>882</v>
      </c>
      <c r="Q259" s="12">
        <f>O259*1.25</f>
        <v>1470</v>
      </c>
      <c r="R259" s="12">
        <v>1176</v>
      </c>
      <c r="S259" s="12">
        <f>R259*0.75</f>
        <v>882</v>
      </c>
      <c r="T259" s="12">
        <f>R259*1.25</f>
        <v>1470</v>
      </c>
      <c r="U259" s="12">
        <v>1176</v>
      </c>
      <c r="V259" s="12">
        <f>U259*0.75</f>
        <v>882</v>
      </c>
      <c r="W259" s="12">
        <f>U259*1.25</f>
        <v>1470</v>
      </c>
      <c r="X259" s="12">
        <v>1176</v>
      </c>
      <c r="Y259" s="12">
        <f>X259*0.75</f>
        <v>882</v>
      </c>
      <c r="Z259" s="12">
        <f>X259*1.25</f>
        <v>1470</v>
      </c>
      <c r="AA259" s="12">
        <v>1176</v>
      </c>
      <c r="AB259" s="12">
        <f>AA259*0.75</f>
        <v>882</v>
      </c>
      <c r="AC259" s="12">
        <f>AA259*1.25</f>
        <v>1470</v>
      </c>
    </row>
    <row r="260" spans="1:47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3</v>
      </c>
      <c r="F260" s="3" t="s">
        <v>102</v>
      </c>
      <c r="G260" s="3" t="s">
        <v>85</v>
      </c>
      <c r="H260" s="3" t="s">
        <v>80</v>
      </c>
      <c r="I260" s="3" t="s">
        <v>74</v>
      </c>
      <c r="J260" s="3"/>
      <c r="K260" s="3" t="s">
        <v>117</v>
      </c>
      <c r="L260" s="5">
        <v>1</v>
      </c>
      <c r="M260" s="5"/>
      <c r="N260" s="5"/>
      <c r="O260" s="5">
        <v>1</v>
      </c>
      <c r="P260" s="5"/>
      <c r="Q260" s="5"/>
      <c r="R260" s="5">
        <v>1</v>
      </c>
      <c r="S260" s="5"/>
      <c r="T260" s="5"/>
      <c r="U260" s="5">
        <v>1</v>
      </c>
      <c r="V260" s="5"/>
      <c r="W260" s="5"/>
      <c r="X260" s="5">
        <v>1</v>
      </c>
      <c r="Y260" s="5"/>
      <c r="Z260" s="5"/>
      <c r="AA260" s="5">
        <v>1</v>
      </c>
      <c r="AB260" s="5"/>
      <c r="AC260" s="5"/>
      <c r="AE260" s="1" t="str">
        <f t="shared" si="25"/>
        <v/>
      </c>
    </row>
    <row r="261" spans="1:47" x14ac:dyDescent="0.2">
      <c r="A261" s="3" t="s">
        <v>26</v>
      </c>
      <c r="B261" s="3" t="s">
        <v>20</v>
      </c>
      <c r="C261" s="3" t="s">
        <v>20</v>
      </c>
      <c r="D261" s="3" t="s">
        <v>20</v>
      </c>
      <c r="E261" s="3" t="s">
        <v>4</v>
      </c>
      <c r="F261" s="3" t="s">
        <v>98</v>
      </c>
      <c r="G261" s="3" t="s">
        <v>85</v>
      </c>
      <c r="H261" s="3" t="s">
        <v>80</v>
      </c>
      <c r="I261" s="3" t="s">
        <v>74</v>
      </c>
      <c r="J261" s="3"/>
      <c r="K261" s="3" t="s">
        <v>67</v>
      </c>
      <c r="L261" s="5">
        <v>75</v>
      </c>
      <c r="M261" s="5">
        <v>60</v>
      </c>
      <c r="N261" s="5">
        <v>90</v>
      </c>
      <c r="O261" s="5">
        <v>75</v>
      </c>
      <c r="P261" s="5">
        <v>60</v>
      </c>
      <c r="Q261" s="5">
        <v>90</v>
      </c>
      <c r="R261" s="5">
        <v>75</v>
      </c>
      <c r="S261" s="5">
        <v>60</v>
      </c>
      <c r="T261" s="5">
        <v>90</v>
      </c>
      <c r="U261" s="5">
        <v>75</v>
      </c>
      <c r="V261" s="5">
        <v>60</v>
      </c>
      <c r="W261" s="5">
        <v>90</v>
      </c>
      <c r="X261" s="5">
        <v>75</v>
      </c>
      <c r="Y261" s="5">
        <v>60</v>
      </c>
      <c r="Z261" s="5">
        <v>90</v>
      </c>
      <c r="AA261" s="5">
        <v>75</v>
      </c>
      <c r="AB261" s="5">
        <v>60</v>
      </c>
      <c r="AC261" s="5">
        <v>90</v>
      </c>
    </row>
    <row r="262" spans="1:47" ht="15" x14ac:dyDescent="0.2">
      <c r="A262" s="3" t="s">
        <v>26</v>
      </c>
      <c r="B262" s="3" t="s">
        <v>20</v>
      </c>
      <c r="C262" s="3" t="s">
        <v>20</v>
      </c>
      <c r="D262" s="3" t="s">
        <v>20</v>
      </c>
      <c r="E262" s="3" t="s">
        <v>1</v>
      </c>
      <c r="F262" s="3" t="s">
        <v>99</v>
      </c>
      <c r="G262" s="12" t="s">
        <v>84</v>
      </c>
      <c r="H262" s="6" t="s">
        <v>82</v>
      </c>
      <c r="I262" s="7" t="s">
        <v>238</v>
      </c>
      <c r="J262" s="3"/>
      <c r="K262" s="3" t="s">
        <v>67</v>
      </c>
      <c r="L262" s="9">
        <v>0.55000000000000004</v>
      </c>
      <c r="M262" s="9">
        <f>L262*0.9</f>
        <v>0.49500000000000005</v>
      </c>
      <c r="N262" s="9">
        <f>L262*1.1</f>
        <v>0.60500000000000009</v>
      </c>
      <c r="O262" s="9">
        <v>0.5</v>
      </c>
      <c r="P262" s="9">
        <f>O262*0.9</f>
        <v>0.45</v>
      </c>
      <c r="Q262" s="9">
        <f>O262*1.1</f>
        <v>0.55000000000000004</v>
      </c>
      <c r="R262" s="9">
        <v>0.47299999999999998</v>
      </c>
      <c r="S262" s="9">
        <f>R262*0.9</f>
        <v>0.42569999999999997</v>
      </c>
      <c r="T262" s="9">
        <f>R262*1.1</f>
        <v>0.52029999999999998</v>
      </c>
      <c r="U262" s="9">
        <v>0.45</v>
      </c>
      <c r="V262" s="9">
        <f>U262*0.9</f>
        <v>0.40500000000000003</v>
      </c>
      <c r="W262" s="9">
        <f>U262*1.1</f>
        <v>0.49500000000000005</v>
      </c>
      <c r="X262" s="9">
        <v>0.43</v>
      </c>
      <c r="Y262" s="9">
        <f>X262*0.9</f>
        <v>0.38700000000000001</v>
      </c>
      <c r="Z262" s="9">
        <f>X262*1.1</f>
        <v>0.47300000000000003</v>
      </c>
      <c r="AA262" s="9">
        <v>0.4</v>
      </c>
      <c r="AB262" s="9">
        <f>AA262*0.9</f>
        <v>0.36000000000000004</v>
      </c>
      <c r="AC262" s="9">
        <f>AA262*1.1</f>
        <v>0.44000000000000006</v>
      </c>
    </row>
    <row r="263" spans="1:47" ht="15" x14ac:dyDescent="0.2">
      <c r="A263" s="3" t="s">
        <v>27</v>
      </c>
      <c r="B263" s="3" t="s">
        <v>20</v>
      </c>
      <c r="C263" s="3" t="s">
        <v>136</v>
      </c>
      <c r="D263" s="3" t="s">
        <v>20</v>
      </c>
      <c r="E263" s="3" t="s">
        <v>164</v>
      </c>
      <c r="F263" s="3" t="s">
        <v>138</v>
      </c>
      <c r="G263" s="3" t="s">
        <v>86</v>
      </c>
      <c r="H263" s="6" t="s">
        <v>82</v>
      </c>
      <c r="I263" s="21" t="s">
        <v>137</v>
      </c>
      <c r="J263" s="3" t="s">
        <v>140</v>
      </c>
      <c r="K263" s="3" t="s">
        <v>67</v>
      </c>
      <c r="L263" s="5">
        <v>23.6</v>
      </c>
      <c r="M263" s="5">
        <f>L263*0.9</f>
        <v>21.240000000000002</v>
      </c>
      <c r="N263" s="5">
        <f>L263*1.1</f>
        <v>25.960000000000004</v>
      </c>
      <c r="O263" s="5">
        <v>23.6</v>
      </c>
      <c r="P263" s="5">
        <f>O263*0.9</f>
        <v>21.240000000000002</v>
      </c>
      <c r="Q263" s="5">
        <f>O263*1.1</f>
        <v>25.960000000000004</v>
      </c>
      <c r="R263" s="5">
        <v>23.6</v>
      </c>
      <c r="S263" s="5">
        <f>R263*0.9</f>
        <v>21.240000000000002</v>
      </c>
      <c r="T263" s="5">
        <f>R263*1.1</f>
        <v>25.960000000000004</v>
      </c>
      <c r="U263" s="5">
        <v>23.6</v>
      </c>
      <c r="V263" s="5">
        <f>U263*0.9</f>
        <v>21.240000000000002</v>
      </c>
      <c r="W263" s="5">
        <f>U263*1.1</f>
        <v>25.960000000000004</v>
      </c>
      <c r="X263" s="5">
        <v>23.6</v>
      </c>
      <c r="Y263" s="5">
        <f>X263*0.9</f>
        <v>21.240000000000002</v>
      </c>
      <c r="Z263" s="5">
        <f>X263*1.1</f>
        <v>25.960000000000004</v>
      </c>
      <c r="AA263" s="5">
        <v>23.6</v>
      </c>
      <c r="AB263" s="5">
        <f>AA263*0.9</f>
        <v>21.240000000000002</v>
      </c>
      <c r="AC263" s="5">
        <f>AA263*1.1</f>
        <v>25.960000000000004</v>
      </c>
    </row>
    <row r="264" spans="1:47" ht="15" x14ac:dyDescent="0.2">
      <c r="A264" s="3" t="s">
        <v>27</v>
      </c>
      <c r="B264" s="3" t="s">
        <v>20</v>
      </c>
      <c r="C264" s="3" t="s">
        <v>216</v>
      </c>
      <c r="D264" s="3" t="s">
        <v>20</v>
      </c>
      <c r="E264" s="3" t="s">
        <v>164</v>
      </c>
      <c r="F264" s="3" t="s">
        <v>138</v>
      </c>
      <c r="G264" s="3" t="s">
        <v>86</v>
      </c>
      <c r="H264" s="6" t="s">
        <v>82</v>
      </c>
      <c r="I264" s="21" t="s">
        <v>137</v>
      </c>
      <c r="J264" s="3" t="s">
        <v>140</v>
      </c>
      <c r="K264" s="3" t="s">
        <v>67</v>
      </c>
      <c r="L264" s="5">
        <v>14</v>
      </c>
      <c r="M264" s="5">
        <f>L264*0.9</f>
        <v>12.6</v>
      </c>
      <c r="N264" s="5">
        <f>L264*1.1</f>
        <v>15.400000000000002</v>
      </c>
      <c r="O264" s="5">
        <v>14</v>
      </c>
      <c r="P264" s="5">
        <f>O264*0.9</f>
        <v>12.6</v>
      </c>
      <c r="Q264" s="5">
        <f>O264*1.1</f>
        <v>15.400000000000002</v>
      </c>
      <c r="R264" s="5">
        <v>14</v>
      </c>
      <c r="S264" s="5">
        <f>R264*0.9</f>
        <v>12.6</v>
      </c>
      <c r="T264" s="5">
        <f>R264*1.1</f>
        <v>15.400000000000002</v>
      </c>
      <c r="U264" s="5">
        <v>14</v>
      </c>
      <c r="V264" s="5">
        <f>U264*0.9</f>
        <v>12.6</v>
      </c>
      <c r="W264" s="5">
        <f>U264*1.1</f>
        <v>15.400000000000002</v>
      </c>
      <c r="X264" s="5">
        <v>14</v>
      </c>
      <c r="Y264" s="5">
        <f>X264*0.9</f>
        <v>12.6</v>
      </c>
      <c r="Z264" s="5">
        <f>X264*1.1</f>
        <v>15.400000000000002</v>
      </c>
      <c r="AA264" s="5">
        <v>14</v>
      </c>
      <c r="AB264" s="5">
        <f>AA264*0.9</f>
        <v>12.6</v>
      </c>
      <c r="AC264" s="5">
        <f>AA264*1.1</f>
        <v>15.400000000000002</v>
      </c>
    </row>
    <row r="265" spans="1:47" ht="15" x14ac:dyDescent="0.2">
      <c r="A265" s="3" t="s">
        <v>27</v>
      </c>
      <c r="B265" s="3" t="s">
        <v>174</v>
      </c>
      <c r="C265" s="3" t="s">
        <v>20</v>
      </c>
      <c r="D265" s="3" t="s">
        <v>20</v>
      </c>
      <c r="E265" s="3" t="s">
        <v>10</v>
      </c>
      <c r="F265" s="3" t="s">
        <v>98</v>
      </c>
      <c r="G265" s="3"/>
      <c r="H265" s="3"/>
      <c r="I265" s="7" t="s">
        <v>118</v>
      </c>
      <c r="J265" s="3" t="s">
        <v>119</v>
      </c>
      <c r="K265" s="3" t="s">
        <v>67</v>
      </c>
      <c r="L265" s="4">
        <f>O265*1.05</f>
        <v>4.41</v>
      </c>
      <c r="M265" s="4">
        <f>P265*1.05</f>
        <v>3.3075000000000006</v>
      </c>
      <c r="N265" s="4">
        <f>Q265*1.05</f>
        <v>5.5125000000000002</v>
      </c>
      <c r="O265" s="4">
        <f>R265*1.05</f>
        <v>4.2</v>
      </c>
      <c r="P265" s="4">
        <f>S265*1.05</f>
        <v>3.1500000000000004</v>
      </c>
      <c r="Q265" s="4">
        <f>T265*1.05</f>
        <v>5.25</v>
      </c>
      <c r="R265" s="5">
        <v>4</v>
      </c>
      <c r="S265" s="5">
        <v>3</v>
      </c>
      <c r="T265" s="5">
        <v>5</v>
      </c>
      <c r="U265" s="5">
        <v>4</v>
      </c>
      <c r="V265" s="5">
        <v>3</v>
      </c>
      <c r="W265" s="5">
        <v>5</v>
      </c>
      <c r="X265" s="5">
        <f>R265*0.95</f>
        <v>3.8</v>
      </c>
      <c r="Y265" s="5">
        <f>S265*0.9</f>
        <v>2.7</v>
      </c>
      <c r="Z265" s="5">
        <f>T265</f>
        <v>5</v>
      </c>
      <c r="AA265" s="12">
        <f>X265*0.95</f>
        <v>3.61</v>
      </c>
      <c r="AB265" s="12">
        <f>Y265*0.95</f>
        <v>2.5649999999999999</v>
      </c>
      <c r="AC265" s="12">
        <f>Z265*0.95</f>
        <v>4.75</v>
      </c>
    </row>
    <row r="266" spans="1:47" x14ac:dyDescent="0.2">
      <c r="A266" s="3" t="s">
        <v>27</v>
      </c>
      <c r="B266" s="3" t="s">
        <v>173</v>
      </c>
      <c r="C266" s="3" t="s">
        <v>20</v>
      </c>
      <c r="D266" s="3" t="s">
        <v>20</v>
      </c>
      <c r="E266" s="3" t="s">
        <v>106</v>
      </c>
      <c r="F266" s="3" t="s">
        <v>104</v>
      </c>
      <c r="G266" s="3" t="s">
        <v>86</v>
      </c>
      <c r="H266" s="6" t="s">
        <v>82</v>
      </c>
      <c r="I266" s="3" t="s">
        <v>89</v>
      </c>
      <c r="J266" s="3" t="s">
        <v>90</v>
      </c>
      <c r="K266" s="3" t="s">
        <v>67</v>
      </c>
      <c r="L266" s="5">
        <v>5.2999999999999999E-2</v>
      </c>
      <c r="M266" s="5">
        <v>0.05</v>
      </c>
      <c r="N266" s="5">
        <v>0.06</v>
      </c>
      <c r="O266" s="5">
        <v>5.2999999999999999E-2</v>
      </c>
      <c r="P266" s="5">
        <v>0.05</v>
      </c>
      <c r="Q266" s="5">
        <v>0.06</v>
      </c>
      <c r="R266" s="5">
        <v>5.2999999999999999E-2</v>
      </c>
      <c r="S266" s="5">
        <v>0.05</v>
      </c>
      <c r="T266" s="5">
        <v>0.06</v>
      </c>
      <c r="U266" s="5">
        <v>5.2999999999999999E-2</v>
      </c>
      <c r="V266" s="5">
        <v>0.05</v>
      </c>
      <c r="W266" s="5">
        <v>0.06</v>
      </c>
      <c r="X266" s="9">
        <f>R266*0.95</f>
        <v>5.0349999999999999E-2</v>
      </c>
      <c r="Y266" s="9">
        <f>S266*0.9</f>
        <v>4.5000000000000005E-2</v>
      </c>
      <c r="Z266" s="9">
        <f>T266</f>
        <v>0.06</v>
      </c>
      <c r="AA266" s="9">
        <f>U266*0.95</f>
        <v>5.0349999999999999E-2</v>
      </c>
      <c r="AB266" s="9">
        <f>V266*0.9</f>
        <v>4.5000000000000005E-2</v>
      </c>
      <c r="AC266" s="9">
        <f>W266</f>
        <v>0.06</v>
      </c>
    </row>
    <row r="267" spans="1:47" x14ac:dyDescent="0.2">
      <c r="A267" s="3" t="s">
        <v>27</v>
      </c>
      <c r="B267" s="3" t="s">
        <v>173</v>
      </c>
      <c r="C267" s="3" t="s">
        <v>20</v>
      </c>
      <c r="D267" s="3" t="s">
        <v>20</v>
      </c>
      <c r="E267" s="3" t="s">
        <v>91</v>
      </c>
      <c r="F267" s="3" t="s">
        <v>98</v>
      </c>
      <c r="G267" s="3" t="s">
        <v>86</v>
      </c>
      <c r="H267" s="6" t="s">
        <v>82</v>
      </c>
      <c r="I267" s="3" t="s">
        <v>89</v>
      </c>
      <c r="J267" s="3" t="s">
        <v>90</v>
      </c>
      <c r="K267" s="3" t="s">
        <v>67</v>
      </c>
      <c r="L267" s="5">
        <v>4.0999999999999996</v>
      </c>
      <c r="M267" s="5">
        <v>4</v>
      </c>
      <c r="N267" s="5">
        <v>4.2</v>
      </c>
      <c r="O267" s="5">
        <v>4.0999999999999996</v>
      </c>
      <c r="P267" s="5">
        <v>4</v>
      </c>
      <c r="Q267" s="5">
        <v>4.2</v>
      </c>
      <c r="R267" s="5">
        <v>4.0999999999999996</v>
      </c>
      <c r="S267" s="5">
        <v>4</v>
      </c>
      <c r="T267" s="5">
        <v>4.2</v>
      </c>
      <c r="U267" s="5">
        <v>4.0999999999999996</v>
      </c>
      <c r="V267" s="5">
        <v>4</v>
      </c>
      <c r="W267" s="5">
        <v>4.2</v>
      </c>
      <c r="X267" s="9">
        <f>R267*0.95</f>
        <v>3.8949999999999996</v>
      </c>
      <c r="Y267" s="9">
        <v>3.8</v>
      </c>
      <c r="Z267" s="9">
        <v>4</v>
      </c>
      <c r="AA267" s="8">
        <f>X267*0.95</f>
        <v>3.7002499999999996</v>
      </c>
      <c r="AB267" s="8">
        <f>Y267*0.95</f>
        <v>3.61</v>
      </c>
      <c r="AC267" s="8">
        <f>Z267*0.95</f>
        <v>3.8</v>
      </c>
    </row>
    <row r="268" spans="1:47" x14ac:dyDescent="0.2">
      <c r="A268" s="3" t="s">
        <v>27</v>
      </c>
      <c r="B268" s="3" t="s">
        <v>40</v>
      </c>
      <c r="C268" s="3" t="s">
        <v>20</v>
      </c>
      <c r="D268" s="3" t="s">
        <v>20</v>
      </c>
      <c r="E268" s="3" t="s">
        <v>30</v>
      </c>
      <c r="F268" s="3" t="s">
        <v>99</v>
      </c>
      <c r="G268" s="12" t="s">
        <v>84</v>
      </c>
      <c r="H268" s="6" t="s">
        <v>82</v>
      </c>
      <c r="I268" s="3" t="s">
        <v>242</v>
      </c>
      <c r="J268" s="3" t="s">
        <v>142</v>
      </c>
      <c r="K268" s="3" t="s">
        <v>67</v>
      </c>
      <c r="L268" s="5">
        <v>0.4</v>
      </c>
      <c r="M268" s="5">
        <v>0.35</v>
      </c>
      <c r="N268" s="5">
        <v>0.45</v>
      </c>
      <c r="O268" s="5">
        <v>0.5</v>
      </c>
      <c r="P268" s="5">
        <v>0.45</v>
      </c>
      <c r="Q268" s="5">
        <v>0.55000000000000004</v>
      </c>
      <c r="R268" s="5">
        <v>0.55000000000000004</v>
      </c>
      <c r="S268" s="5">
        <v>0.5</v>
      </c>
      <c r="T268" s="5">
        <v>0.6</v>
      </c>
      <c r="U268" s="5">
        <v>0.6</v>
      </c>
      <c r="V268" s="5">
        <v>0.55000000000000004</v>
      </c>
      <c r="W268" s="5">
        <v>0.65</v>
      </c>
      <c r="X268" s="5">
        <v>0.65</v>
      </c>
      <c r="Y268" s="5">
        <v>0.6</v>
      </c>
      <c r="Z268" s="5">
        <v>0.7</v>
      </c>
      <c r="AA268" s="3">
        <v>0.7</v>
      </c>
      <c r="AB268" s="3">
        <v>0.65</v>
      </c>
      <c r="AC268" s="3">
        <v>0.75</v>
      </c>
    </row>
    <row r="269" spans="1:47" s="19" customFormat="1" x14ac:dyDescent="0.2">
      <c r="A269" s="3" t="s">
        <v>27</v>
      </c>
      <c r="B269" s="3" t="s">
        <v>40</v>
      </c>
      <c r="C269" s="3" t="s">
        <v>203</v>
      </c>
      <c r="D269" s="3" t="s">
        <v>20</v>
      </c>
      <c r="E269" s="3" t="s">
        <v>44</v>
      </c>
      <c r="F269" s="3" t="s">
        <v>99</v>
      </c>
      <c r="G269" s="3" t="s">
        <v>84</v>
      </c>
      <c r="H269" s="3" t="s">
        <v>80</v>
      </c>
      <c r="I269" s="3" t="s">
        <v>78</v>
      </c>
      <c r="J269" s="3" t="s">
        <v>79</v>
      </c>
      <c r="K269" s="3" t="s">
        <v>67</v>
      </c>
      <c r="L269" s="5">
        <v>0.25</v>
      </c>
      <c r="M269" s="5">
        <v>0.2</v>
      </c>
      <c r="N269" s="5">
        <v>0.3</v>
      </c>
      <c r="O269" s="5">
        <v>0.25</v>
      </c>
      <c r="P269" s="5">
        <v>0.2</v>
      </c>
      <c r="Q269" s="5">
        <v>0.3</v>
      </c>
      <c r="R269" s="5">
        <v>0.25</v>
      </c>
      <c r="S269" s="5">
        <v>0.2</v>
      </c>
      <c r="T269" s="5">
        <v>0.3</v>
      </c>
      <c r="U269" s="5">
        <v>0.35</v>
      </c>
      <c r="V269" s="5">
        <v>0.3</v>
      </c>
      <c r="W269" s="5">
        <v>0.4</v>
      </c>
      <c r="X269" s="5">
        <v>0.35</v>
      </c>
      <c r="Y269" s="5">
        <v>0.3</v>
      </c>
      <c r="Z269" s="5">
        <v>0.4</v>
      </c>
      <c r="AA269" s="5">
        <v>0.25</v>
      </c>
      <c r="AB269" s="5">
        <v>0.2</v>
      </c>
      <c r="AC269" s="5">
        <v>0.3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x14ac:dyDescent="0.2">
      <c r="A270" s="3" t="s">
        <v>27</v>
      </c>
      <c r="B270" s="3" t="s">
        <v>40</v>
      </c>
      <c r="C270" s="3" t="s">
        <v>204</v>
      </c>
      <c r="D270" s="3" t="s">
        <v>20</v>
      </c>
      <c r="E270" s="3" t="s">
        <v>44</v>
      </c>
      <c r="F270" s="3" t="s">
        <v>99</v>
      </c>
      <c r="G270" s="3" t="s">
        <v>84</v>
      </c>
      <c r="H270" s="3" t="s">
        <v>80</v>
      </c>
      <c r="I270" s="3" t="s">
        <v>78</v>
      </c>
      <c r="J270" s="3" t="s">
        <v>79</v>
      </c>
      <c r="K270" s="3" t="s">
        <v>67</v>
      </c>
      <c r="L270" s="5">
        <f>L269-0.05</f>
        <v>0.2</v>
      </c>
      <c r="M270" s="5">
        <f>M269-0.05</f>
        <v>0.15000000000000002</v>
      </c>
      <c r="N270" s="5">
        <f>N269-0.05</f>
        <v>0.25</v>
      </c>
      <c r="O270" s="5">
        <f>O269-0.05</f>
        <v>0.2</v>
      </c>
      <c r="P270" s="5">
        <f>P269-0.05</f>
        <v>0.15000000000000002</v>
      </c>
      <c r="Q270" s="5">
        <f>Q269-0.05</f>
        <v>0.25</v>
      </c>
      <c r="R270" s="5">
        <f>R269-0.05</f>
        <v>0.2</v>
      </c>
      <c r="S270" s="5">
        <f>S269-0.05</f>
        <v>0.15000000000000002</v>
      </c>
      <c r="T270" s="5">
        <f>T269-0.05</f>
        <v>0.25</v>
      </c>
      <c r="U270" s="5">
        <f>U269-0.05</f>
        <v>0.3</v>
      </c>
      <c r="V270" s="5">
        <f>V269-0.05</f>
        <v>0.25</v>
      </c>
      <c r="W270" s="5">
        <f>W269-0.05</f>
        <v>0.35000000000000003</v>
      </c>
      <c r="X270" s="5">
        <f>X269-0.05</f>
        <v>0.3</v>
      </c>
      <c r="Y270" s="5">
        <f>Y269-0.05</f>
        <v>0.25</v>
      </c>
      <c r="Z270" s="5">
        <f>Z269-0.05</f>
        <v>0.35000000000000003</v>
      </c>
      <c r="AA270" s="5">
        <f>AA269-0.05</f>
        <v>0.2</v>
      </c>
      <c r="AB270" s="5">
        <f>AB269-0.05</f>
        <v>0.15000000000000002</v>
      </c>
      <c r="AC270" s="5">
        <f>AC269-0.05</f>
        <v>0.25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37</v>
      </c>
      <c r="F271" s="22" t="s">
        <v>103</v>
      </c>
      <c r="G271" s="3" t="s">
        <v>87</v>
      </c>
      <c r="H271" s="6" t="s">
        <v>82</v>
      </c>
      <c r="I271" s="3" t="s">
        <v>78</v>
      </c>
      <c r="J271" s="3" t="s">
        <v>217</v>
      </c>
      <c r="K271" s="3" t="s">
        <v>67</v>
      </c>
      <c r="L271" s="5">
        <v>350</v>
      </c>
      <c r="M271" s="5">
        <v>250</v>
      </c>
      <c r="N271" s="5">
        <v>450</v>
      </c>
      <c r="O271" s="5">
        <v>400</v>
      </c>
      <c r="P271" s="5">
        <v>300</v>
      </c>
      <c r="Q271" s="5">
        <v>500</v>
      </c>
      <c r="R271" s="5">
        <v>450</v>
      </c>
      <c r="S271" s="5">
        <v>350</v>
      </c>
      <c r="T271" s="5">
        <v>550</v>
      </c>
      <c r="U271" s="5">
        <v>450</v>
      </c>
      <c r="V271" s="5">
        <v>350</v>
      </c>
      <c r="W271" s="5">
        <v>550</v>
      </c>
      <c r="X271" s="5">
        <v>500</v>
      </c>
      <c r="Y271" s="5">
        <v>400</v>
      </c>
      <c r="Z271" s="5">
        <v>600</v>
      </c>
      <c r="AA271" s="3">
        <v>600</v>
      </c>
      <c r="AB271" s="3">
        <v>550</v>
      </c>
      <c r="AC271" s="3">
        <v>700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3" t="s">
        <v>31</v>
      </c>
      <c r="F272" s="3" t="s">
        <v>105</v>
      </c>
      <c r="G272" s="3"/>
      <c r="H272" s="3"/>
      <c r="I272" s="3"/>
      <c r="J272" s="3"/>
      <c r="K272" s="3" t="s">
        <v>67</v>
      </c>
      <c r="L272" s="5">
        <v>1.2</v>
      </c>
      <c r="M272" s="5">
        <v>1.175</v>
      </c>
      <c r="N272" s="5">
        <v>1.25</v>
      </c>
      <c r="O272" s="5">
        <v>1.175</v>
      </c>
      <c r="P272" s="5">
        <v>1.1499999999999999</v>
      </c>
      <c r="Q272" s="5">
        <v>1.2</v>
      </c>
      <c r="R272" s="5">
        <v>1.1499999999999999</v>
      </c>
      <c r="S272" s="5">
        <v>1.125</v>
      </c>
      <c r="T272" s="5">
        <v>1.175</v>
      </c>
      <c r="U272" s="5">
        <v>1.125</v>
      </c>
      <c r="V272" s="5">
        <f>U272*0.98</f>
        <v>1.1025</v>
      </c>
      <c r="W272" s="5">
        <f>U272*1.02</f>
        <v>1.1475</v>
      </c>
      <c r="X272" s="5">
        <v>1.1000000000000001</v>
      </c>
      <c r="Y272" s="5">
        <f>X272*0.98</f>
        <v>1.0780000000000001</v>
      </c>
      <c r="Z272" s="5">
        <f>X272*1.02</f>
        <v>1.1220000000000001</v>
      </c>
      <c r="AA272" s="5">
        <v>1.075</v>
      </c>
      <c r="AB272" s="5">
        <f>AA272*0.98</f>
        <v>1.0534999999999999</v>
      </c>
      <c r="AC272" s="5">
        <f>AA272*1.02</f>
        <v>1.0965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2" t="s">
        <v>39</v>
      </c>
      <c r="F273" s="22" t="s">
        <v>104</v>
      </c>
      <c r="G273" s="3"/>
      <c r="H273" s="3"/>
      <c r="I273" s="3"/>
      <c r="J273" s="3"/>
      <c r="K273" s="3" t="s">
        <v>67</v>
      </c>
      <c r="L273" s="8">
        <f>O273*1.05</f>
        <v>1.1025</v>
      </c>
      <c r="M273" s="8">
        <f>P273*1.05</f>
        <v>0.77175000000000005</v>
      </c>
      <c r="N273" s="8">
        <f>Q273*1.05</f>
        <v>1.4332500000000004</v>
      </c>
      <c r="O273" s="8">
        <f>R273*1.05</f>
        <v>1.05</v>
      </c>
      <c r="P273" s="8">
        <f>S273*1.05</f>
        <v>0.73499999999999999</v>
      </c>
      <c r="Q273" s="8">
        <f>T273*1.05</f>
        <v>1.3650000000000002</v>
      </c>
      <c r="R273" s="8">
        <v>1</v>
      </c>
      <c r="S273" s="8">
        <v>0.7</v>
      </c>
      <c r="T273" s="8">
        <v>1.3</v>
      </c>
      <c r="U273" s="18">
        <v>0.85</v>
      </c>
      <c r="V273" s="18">
        <v>0.8</v>
      </c>
      <c r="W273" s="18">
        <v>0.95</v>
      </c>
      <c r="X273" s="8">
        <v>0.7</v>
      </c>
      <c r="Y273" s="8">
        <v>0.5</v>
      </c>
      <c r="Z273" s="8">
        <v>1</v>
      </c>
      <c r="AA273" s="8">
        <f>X273*0.95</f>
        <v>0.66499999999999992</v>
      </c>
      <c r="AB273" s="8">
        <f>Y273*0.95</f>
        <v>0.47499999999999998</v>
      </c>
      <c r="AC273" s="8">
        <f>Z273*0.95</f>
        <v>0.95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19" customFormat="1" x14ac:dyDescent="0.2">
      <c r="A274" s="3" t="s">
        <v>27</v>
      </c>
      <c r="B274" s="3" t="s">
        <v>40</v>
      </c>
      <c r="C274" s="3" t="s">
        <v>20</v>
      </c>
      <c r="D274" s="3" t="s">
        <v>20</v>
      </c>
      <c r="E274" s="22" t="s">
        <v>38</v>
      </c>
      <c r="F274" s="22" t="s">
        <v>104</v>
      </c>
      <c r="G274" s="3"/>
      <c r="H274" s="3"/>
      <c r="I274" s="3"/>
      <c r="J274" s="3"/>
      <c r="K274" s="3" t="s">
        <v>67</v>
      </c>
      <c r="L274" s="8">
        <f>O274*1.05</f>
        <v>0.44100000000000006</v>
      </c>
      <c r="M274" s="8">
        <f>P274*1.05</f>
        <v>0.33075000000000004</v>
      </c>
      <c r="N274" s="8">
        <f>Q274*1.05</f>
        <v>0.49612500000000004</v>
      </c>
      <c r="O274" s="8">
        <f>R274*1.05</f>
        <v>0.42000000000000004</v>
      </c>
      <c r="P274" s="8">
        <f>S274*1.05</f>
        <v>0.315</v>
      </c>
      <c r="Q274" s="8">
        <f>T274*1.05</f>
        <v>0.47250000000000003</v>
      </c>
      <c r="R274" s="8">
        <v>0.4</v>
      </c>
      <c r="S274" s="8">
        <v>0.3</v>
      </c>
      <c r="T274" s="8">
        <v>0.45</v>
      </c>
      <c r="U274" s="18">
        <v>0.35</v>
      </c>
      <c r="V274" s="18">
        <v>0.25</v>
      </c>
      <c r="W274" s="18">
        <v>0.4</v>
      </c>
      <c r="X274" s="8">
        <v>0.3</v>
      </c>
      <c r="Y274" s="8">
        <v>0.28000000000000003</v>
      </c>
      <c r="Z274" s="8">
        <v>0.34</v>
      </c>
      <c r="AA274" s="8">
        <f>X274*0.95</f>
        <v>0.28499999999999998</v>
      </c>
      <c r="AB274" s="8">
        <f>Y274*0.95</f>
        <v>0.26600000000000001</v>
      </c>
      <c r="AC274" s="8">
        <f>Z274*0.95</f>
        <v>0.32300000000000001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s="19" customFormat="1" ht="15" x14ac:dyDescent="0.2">
      <c r="A275" s="3" t="s">
        <v>27</v>
      </c>
      <c r="B275" s="3" t="s">
        <v>175</v>
      </c>
      <c r="C275" s="3" t="s">
        <v>20</v>
      </c>
      <c r="D275" s="3" t="s">
        <v>20</v>
      </c>
      <c r="E275" s="3" t="s">
        <v>42</v>
      </c>
      <c r="F275" s="3" t="s">
        <v>104</v>
      </c>
      <c r="G275" s="3" t="s">
        <v>86</v>
      </c>
      <c r="H275" s="6" t="s">
        <v>82</v>
      </c>
      <c r="I275" s="7" t="s">
        <v>116</v>
      </c>
      <c r="J275" s="3" t="s">
        <v>139</v>
      </c>
      <c r="K275" s="3" t="s">
        <v>67</v>
      </c>
      <c r="L275" s="8">
        <f>O275*1.05</f>
        <v>3.0870000000000002</v>
      </c>
      <c r="M275" s="8">
        <f>P275*1.05</f>
        <v>2.7562500000000001</v>
      </c>
      <c r="N275" s="8">
        <f>Q275*1.05</f>
        <v>3.8587500000000006</v>
      </c>
      <c r="O275" s="8">
        <f>R275*1.05</f>
        <v>2.94</v>
      </c>
      <c r="P275" s="8">
        <f>S275*1.05</f>
        <v>2.625</v>
      </c>
      <c r="Q275" s="8">
        <f>T275*1.05</f>
        <v>3.6750000000000003</v>
      </c>
      <c r="R275" s="5">
        <v>2.8</v>
      </c>
      <c r="S275" s="5">
        <v>2.5</v>
      </c>
      <c r="T275" s="5">
        <v>3.5</v>
      </c>
      <c r="U275" s="5">
        <v>2.8</v>
      </c>
      <c r="V275" s="8">
        <f>S275*0.95</f>
        <v>2.375</v>
      </c>
      <c r="W275" s="8">
        <f>T275*0.95</f>
        <v>3.3249999999999997</v>
      </c>
      <c r="X275" s="5">
        <v>2.8</v>
      </c>
      <c r="Y275" s="8">
        <f>V275*0.95</f>
        <v>2.2562500000000001</v>
      </c>
      <c r="Z275" s="8">
        <f>W275*0.95</f>
        <v>3.1587499999999995</v>
      </c>
      <c r="AA275" s="5">
        <v>2.8</v>
      </c>
      <c r="AB275" s="8">
        <f>Y275*0.95</f>
        <v>2.1434375000000001</v>
      </c>
      <c r="AC275" s="8">
        <f>Z275*0.95</f>
        <v>3.0008124999999994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42</v>
      </c>
      <c r="F276" s="3" t="s">
        <v>104</v>
      </c>
      <c r="G276" s="3" t="s">
        <v>86</v>
      </c>
      <c r="H276" s="6" t="s">
        <v>82</v>
      </c>
      <c r="I276" s="7" t="s">
        <v>116</v>
      </c>
      <c r="J276" s="3" t="s">
        <v>139</v>
      </c>
      <c r="K276" s="3" t="s">
        <v>67</v>
      </c>
      <c r="L276" s="8">
        <f>O276*1.05</f>
        <v>3.1972499999999999</v>
      </c>
      <c r="M276" s="8">
        <f>P276*1.05</f>
        <v>2.7562500000000001</v>
      </c>
      <c r="N276" s="8">
        <f>Q276*1.05</f>
        <v>3.8587500000000006</v>
      </c>
      <c r="O276" s="8">
        <f>R276*1.05</f>
        <v>3.0449999999999999</v>
      </c>
      <c r="P276" s="8">
        <f>S276*1.05</f>
        <v>2.625</v>
      </c>
      <c r="Q276" s="8">
        <f>T276*1.05</f>
        <v>3.6750000000000003</v>
      </c>
      <c r="R276" s="5">
        <v>2.9</v>
      </c>
      <c r="S276" s="5">
        <v>2.5</v>
      </c>
      <c r="T276" s="5">
        <v>3.5</v>
      </c>
      <c r="U276" s="5">
        <v>2.9</v>
      </c>
      <c r="V276" s="8">
        <f>S276*0.95</f>
        <v>2.375</v>
      </c>
      <c r="W276" s="8">
        <f>T276*0.95</f>
        <v>3.3249999999999997</v>
      </c>
      <c r="X276" s="5">
        <v>2.9</v>
      </c>
      <c r="Y276" s="8">
        <f>V276*0.95</f>
        <v>2.2562500000000001</v>
      </c>
      <c r="Z276" s="8">
        <f>W276*0.95</f>
        <v>3.1587499999999995</v>
      </c>
      <c r="AA276" s="5">
        <v>2.9</v>
      </c>
      <c r="AB276" s="8">
        <f>Y276*0.95</f>
        <v>2.1434375000000001</v>
      </c>
      <c r="AC276" s="8">
        <f>Z276*0.95</f>
        <v>3.0008124999999994</v>
      </c>
    </row>
    <row r="277" spans="1:47" ht="15" x14ac:dyDescent="0.2">
      <c r="A277" s="3" t="s">
        <v>27</v>
      </c>
      <c r="B277" s="3" t="s">
        <v>167</v>
      </c>
      <c r="C277" s="3" t="s">
        <v>20</v>
      </c>
      <c r="D277" s="3" t="s">
        <v>20</v>
      </c>
      <c r="E277" s="3" t="s">
        <v>51</v>
      </c>
      <c r="F277" s="3" t="s">
        <v>98</v>
      </c>
      <c r="G277" s="3" t="s">
        <v>86</v>
      </c>
      <c r="H277" s="6" t="s">
        <v>82</v>
      </c>
      <c r="I277" s="7" t="s">
        <v>116</v>
      </c>
      <c r="J277" s="3" t="s">
        <v>139</v>
      </c>
      <c r="K277" s="3" t="s">
        <v>117</v>
      </c>
      <c r="L277" s="5">
        <v>50</v>
      </c>
      <c r="M277" s="5"/>
      <c r="N277" s="5"/>
      <c r="O277" s="5">
        <v>50</v>
      </c>
      <c r="P277" s="5"/>
      <c r="Q277" s="5"/>
      <c r="R277" s="5">
        <v>50</v>
      </c>
      <c r="S277" s="5"/>
      <c r="T277" s="5"/>
      <c r="U277" s="5">
        <v>50</v>
      </c>
      <c r="V277" s="3"/>
      <c r="W277" s="3"/>
      <c r="X277" s="5">
        <v>50</v>
      </c>
      <c r="Y277" s="5"/>
      <c r="Z277" s="5"/>
      <c r="AA277" s="5">
        <v>50</v>
      </c>
      <c r="AB277" s="3"/>
      <c r="AC277" s="3"/>
      <c r="AE277" s="1" t="str">
        <f t="shared" ref="AE277:AE300" si="26">IF(L277&lt;M277,"ISSUE","")</f>
        <v/>
      </c>
    </row>
    <row r="278" spans="1:47" ht="15" x14ac:dyDescent="0.2">
      <c r="A278" s="3" t="s">
        <v>27</v>
      </c>
      <c r="B278" s="3" t="s">
        <v>33</v>
      </c>
      <c r="C278" s="3" t="s">
        <v>20</v>
      </c>
      <c r="D278" s="3" t="s">
        <v>20</v>
      </c>
      <c r="E278" s="3" t="s">
        <v>51</v>
      </c>
      <c r="F278" s="3" t="s">
        <v>98</v>
      </c>
      <c r="G278" s="3" t="s">
        <v>86</v>
      </c>
      <c r="H278" s="6" t="s">
        <v>82</v>
      </c>
      <c r="I278" s="7" t="s">
        <v>116</v>
      </c>
      <c r="J278" s="3" t="s">
        <v>139</v>
      </c>
      <c r="K278" s="3" t="s">
        <v>117</v>
      </c>
      <c r="L278" s="5">
        <v>157</v>
      </c>
      <c r="M278" s="5"/>
      <c r="N278" s="5"/>
      <c r="O278" s="5">
        <v>157</v>
      </c>
      <c r="P278" s="5"/>
      <c r="Q278" s="5"/>
      <c r="R278" s="5">
        <v>157</v>
      </c>
      <c r="S278" s="5"/>
      <c r="T278" s="5"/>
      <c r="U278" s="5">
        <v>157</v>
      </c>
      <c r="V278" s="3"/>
      <c r="W278" s="3"/>
      <c r="X278" s="5">
        <v>157</v>
      </c>
      <c r="Y278" s="5"/>
      <c r="Z278" s="5"/>
      <c r="AA278" s="5">
        <v>157</v>
      </c>
      <c r="AB278" s="3"/>
      <c r="AC278" s="3"/>
      <c r="AE278" s="1" t="str">
        <f t="shared" si="26"/>
        <v/>
      </c>
    </row>
    <row r="279" spans="1:47" x14ac:dyDescent="0.2">
      <c r="A279" s="3" t="s">
        <v>27</v>
      </c>
      <c r="B279" s="3" t="s">
        <v>33</v>
      </c>
      <c r="C279" s="3" t="s">
        <v>69</v>
      </c>
      <c r="D279" s="3" t="s">
        <v>122</v>
      </c>
      <c r="E279" s="3" t="s">
        <v>202</v>
      </c>
      <c r="F279" s="3" t="s">
        <v>99</v>
      </c>
      <c r="G279" s="12" t="s">
        <v>84</v>
      </c>
      <c r="H279" s="3" t="s">
        <v>81</v>
      </c>
      <c r="I279" s="3" t="s">
        <v>225</v>
      </c>
      <c r="J279" s="3" t="s">
        <v>226</v>
      </c>
      <c r="K279" s="3" t="s">
        <v>67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>R279*0.5</f>
        <v>0.05</v>
      </c>
      <c r="V279" s="5">
        <f>U279*0.8</f>
        <v>4.0000000000000008E-2</v>
      </c>
      <c r="W279" s="5">
        <f>U279*1.2</f>
        <v>0.06</v>
      </c>
      <c r="X279" s="5">
        <f>U279*0.5</f>
        <v>2.5000000000000001E-2</v>
      </c>
      <c r="Y279" s="5">
        <f>X279*0.8</f>
        <v>2.0000000000000004E-2</v>
      </c>
      <c r="Z279" s="5">
        <f>X279*1.2</f>
        <v>0.03</v>
      </c>
      <c r="AA279" s="5">
        <v>0</v>
      </c>
      <c r="AB279" s="3">
        <v>0</v>
      </c>
      <c r="AC279" s="3">
        <v>0.05</v>
      </c>
    </row>
    <row r="280" spans="1:47" x14ac:dyDescent="0.2">
      <c r="A280" s="3" t="s">
        <v>27</v>
      </c>
      <c r="B280" s="3" t="s">
        <v>33</v>
      </c>
      <c r="C280" s="3" t="s">
        <v>70</v>
      </c>
      <c r="D280" s="3" t="s">
        <v>122</v>
      </c>
      <c r="E280" s="3" t="s">
        <v>202</v>
      </c>
      <c r="F280" s="3" t="s">
        <v>99</v>
      </c>
      <c r="G280" s="12" t="s">
        <v>84</v>
      </c>
      <c r="H280" s="3" t="s">
        <v>81</v>
      </c>
      <c r="I280" s="3" t="s">
        <v>225</v>
      </c>
      <c r="J280" s="3" t="s">
        <v>226</v>
      </c>
      <c r="K280" s="3" t="s">
        <v>67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>R280*0.5</f>
        <v>0.05</v>
      </c>
      <c r="V280" s="5">
        <f>U280*0.8</f>
        <v>4.0000000000000008E-2</v>
      </c>
      <c r="W280" s="5">
        <f>U280*1.2</f>
        <v>0.06</v>
      </c>
      <c r="X280" s="5">
        <f>U280*0.5</f>
        <v>2.5000000000000001E-2</v>
      </c>
      <c r="Y280" s="5">
        <f>X280*0.8</f>
        <v>2.0000000000000004E-2</v>
      </c>
      <c r="Z280" s="5">
        <f>X280*1.2</f>
        <v>0.03</v>
      </c>
      <c r="AA280" s="5">
        <v>0</v>
      </c>
      <c r="AB280" s="3">
        <v>0</v>
      </c>
      <c r="AC280" s="3">
        <v>0.05</v>
      </c>
    </row>
    <row r="281" spans="1:47" x14ac:dyDescent="0.2">
      <c r="A281" s="3" t="s">
        <v>27</v>
      </c>
      <c r="B281" s="3" t="s">
        <v>33</v>
      </c>
      <c r="C281" s="3" t="s">
        <v>71</v>
      </c>
      <c r="D281" s="3" t="s">
        <v>122</v>
      </c>
      <c r="E281" s="3" t="s">
        <v>202</v>
      </c>
      <c r="F281" s="3" t="s">
        <v>99</v>
      </c>
      <c r="G281" s="12" t="s">
        <v>84</v>
      </c>
      <c r="H281" s="3" t="s">
        <v>81</v>
      </c>
      <c r="I281" s="3" t="s">
        <v>225</v>
      </c>
      <c r="J281" s="3" t="s">
        <v>226</v>
      </c>
      <c r="K281" s="3" t="s">
        <v>67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>R281*0.5</f>
        <v>0.05</v>
      </c>
      <c r="V281" s="5">
        <f>U281*0.8</f>
        <v>4.0000000000000008E-2</v>
      </c>
      <c r="W281" s="5">
        <f>U281*1.2</f>
        <v>0.06</v>
      </c>
      <c r="X281" s="5">
        <f>U281*0.5</f>
        <v>2.5000000000000001E-2</v>
      </c>
      <c r="Y281" s="5">
        <f>X281*0.8</f>
        <v>2.0000000000000004E-2</v>
      </c>
      <c r="Z281" s="5">
        <f>X281*1.2</f>
        <v>0.03</v>
      </c>
      <c r="AA281" s="5">
        <v>0</v>
      </c>
      <c r="AB281" s="3">
        <v>0</v>
      </c>
      <c r="AC281" s="3">
        <v>0.05</v>
      </c>
    </row>
    <row r="282" spans="1:47" x14ac:dyDescent="0.2">
      <c r="A282" s="3" t="s">
        <v>27</v>
      </c>
      <c r="B282" s="3" t="s">
        <v>33</v>
      </c>
      <c r="C282" s="3" t="s">
        <v>120</v>
      </c>
      <c r="D282" s="3" t="s">
        <v>123</v>
      </c>
      <c r="E282" s="3" t="s">
        <v>202</v>
      </c>
      <c r="F282" s="3" t="s">
        <v>99</v>
      </c>
      <c r="G282" s="12" t="s">
        <v>84</v>
      </c>
      <c r="H282" s="3" t="s">
        <v>81</v>
      </c>
      <c r="I282" s="3" t="s">
        <v>225</v>
      </c>
      <c r="J282" s="3" t="s">
        <v>226</v>
      </c>
      <c r="K282" s="3" t="s">
        <v>67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>R282*0.5</f>
        <v>0.05</v>
      </c>
      <c r="V282" s="5">
        <f>U282*0.8</f>
        <v>4.0000000000000008E-2</v>
      </c>
      <c r="W282" s="5">
        <f>U282*1.2</f>
        <v>0.06</v>
      </c>
      <c r="X282" s="5">
        <f>U282*0.5</f>
        <v>2.5000000000000001E-2</v>
      </c>
      <c r="Y282" s="5">
        <f>X282*0.8</f>
        <v>2.0000000000000004E-2</v>
      </c>
      <c r="Z282" s="5">
        <f>X282*1.2</f>
        <v>0.03</v>
      </c>
      <c r="AA282" s="5">
        <v>0</v>
      </c>
      <c r="AB282" s="3">
        <v>0</v>
      </c>
      <c r="AC282" s="3">
        <v>0.05</v>
      </c>
    </row>
    <row r="283" spans="1:47" x14ac:dyDescent="0.2">
      <c r="A283" s="3" t="s">
        <v>27</v>
      </c>
      <c r="B283" s="3" t="s">
        <v>33</v>
      </c>
      <c r="C283" s="3" t="s">
        <v>197</v>
      </c>
      <c r="D283" s="3" t="s">
        <v>198</v>
      </c>
      <c r="E283" s="3" t="s">
        <v>202</v>
      </c>
      <c r="F283" s="3" t="s">
        <v>99</v>
      </c>
      <c r="G283" s="12" t="s">
        <v>84</v>
      </c>
      <c r="H283" s="3" t="s">
        <v>81</v>
      </c>
      <c r="I283" s="3" t="s">
        <v>225</v>
      </c>
      <c r="J283" s="3" t="s">
        <v>226</v>
      </c>
      <c r="K283" s="3" t="s">
        <v>67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>R283*0.5</f>
        <v>0.05</v>
      </c>
      <c r="V283" s="5">
        <f>U283*0.8</f>
        <v>4.0000000000000008E-2</v>
      </c>
      <c r="W283" s="5">
        <f>U283*1.2</f>
        <v>0.06</v>
      </c>
      <c r="X283" s="5">
        <f>U283*0.5</f>
        <v>2.5000000000000001E-2</v>
      </c>
      <c r="Y283" s="5">
        <f>X283*0.8</f>
        <v>2.0000000000000004E-2</v>
      </c>
      <c r="Z283" s="5">
        <f>X283*1.2</f>
        <v>0.03</v>
      </c>
      <c r="AA283" s="5">
        <v>0</v>
      </c>
      <c r="AB283" s="3">
        <v>0</v>
      </c>
      <c r="AC283" s="3">
        <v>0.05</v>
      </c>
    </row>
    <row r="284" spans="1:47" x14ac:dyDescent="0.2">
      <c r="A284" s="3" t="s">
        <v>27</v>
      </c>
      <c r="B284" s="3" t="s">
        <v>33</v>
      </c>
      <c r="C284" s="3" t="s">
        <v>72</v>
      </c>
      <c r="D284" s="3" t="s">
        <v>126</v>
      </c>
      <c r="E284" s="3" t="s">
        <v>202</v>
      </c>
      <c r="F284" s="3" t="s">
        <v>99</v>
      </c>
      <c r="G284" s="12" t="s">
        <v>84</v>
      </c>
      <c r="H284" s="3" t="s">
        <v>81</v>
      </c>
      <c r="I284" s="3" t="s">
        <v>225</v>
      </c>
      <c r="J284" s="3" t="s">
        <v>226</v>
      </c>
      <c r="K284" s="3" t="s">
        <v>67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>R284*0.5</f>
        <v>0.05</v>
      </c>
      <c r="V284" s="5">
        <f>U284*0.8</f>
        <v>4.0000000000000008E-2</v>
      </c>
      <c r="W284" s="5">
        <f>U284*1.2</f>
        <v>0.06</v>
      </c>
      <c r="X284" s="5">
        <f>U284*0.5</f>
        <v>2.5000000000000001E-2</v>
      </c>
      <c r="Y284" s="5">
        <f>X284*0.8</f>
        <v>2.0000000000000004E-2</v>
      </c>
      <c r="Z284" s="5">
        <f>X284*1.2</f>
        <v>0.03</v>
      </c>
      <c r="AA284" s="5">
        <v>0</v>
      </c>
      <c r="AB284" s="3">
        <v>0</v>
      </c>
      <c r="AC284" s="3">
        <v>0.05</v>
      </c>
    </row>
    <row r="285" spans="1:47" x14ac:dyDescent="0.2">
      <c r="A285" s="3" t="s">
        <v>27</v>
      </c>
      <c r="B285" s="3" t="s">
        <v>33</v>
      </c>
      <c r="C285" s="3" t="s">
        <v>124</v>
      </c>
      <c r="D285" s="3" t="s">
        <v>125</v>
      </c>
      <c r="E285" s="3" t="s">
        <v>202</v>
      </c>
      <c r="F285" s="3" t="s">
        <v>99</v>
      </c>
      <c r="G285" s="12" t="s">
        <v>84</v>
      </c>
      <c r="H285" s="3" t="s">
        <v>81</v>
      </c>
      <c r="I285" s="3" t="s">
        <v>225</v>
      </c>
      <c r="J285" s="3" t="s">
        <v>226</v>
      </c>
      <c r="K285" s="3" t="s">
        <v>67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>R285*0.5</f>
        <v>0.05</v>
      </c>
      <c r="V285" s="5">
        <f>U285*0.8</f>
        <v>4.0000000000000008E-2</v>
      </c>
      <c r="W285" s="5">
        <f>U285*1.2</f>
        <v>0.06</v>
      </c>
      <c r="X285" s="5">
        <f>U285*0.5</f>
        <v>2.5000000000000001E-2</v>
      </c>
      <c r="Y285" s="5">
        <f>X285*0.8</f>
        <v>2.0000000000000004E-2</v>
      </c>
      <c r="Z285" s="5">
        <f>X285*1.2</f>
        <v>0.03</v>
      </c>
      <c r="AA285" s="5">
        <v>0</v>
      </c>
      <c r="AB285" s="3">
        <v>0</v>
      </c>
      <c r="AC285" s="3">
        <v>0.05</v>
      </c>
    </row>
    <row r="286" spans="1:47" x14ac:dyDescent="0.2">
      <c r="A286" s="3" t="s">
        <v>27</v>
      </c>
      <c r="B286" s="3" t="s">
        <v>20</v>
      </c>
      <c r="C286" s="3" t="s">
        <v>20</v>
      </c>
      <c r="D286" s="3" t="s">
        <v>122</v>
      </c>
      <c r="E286" s="3" t="s">
        <v>201</v>
      </c>
      <c r="F286" s="3" t="s">
        <v>99</v>
      </c>
      <c r="G286" s="12" t="s">
        <v>84</v>
      </c>
      <c r="H286" s="3" t="s">
        <v>81</v>
      </c>
      <c r="I286" s="3" t="s">
        <v>235</v>
      </c>
      <c r="J286" s="3" t="s">
        <v>236</v>
      </c>
      <c r="K286" s="3" t="s">
        <v>67</v>
      </c>
      <c r="L286" s="5">
        <v>0.93</v>
      </c>
      <c r="M286" s="5">
        <f>L286*0.9</f>
        <v>0.83700000000000008</v>
      </c>
      <c r="N286" s="5">
        <v>0.95</v>
      </c>
      <c r="O286" s="5">
        <v>0.93</v>
      </c>
      <c r="P286" s="5">
        <f>O286*0.9</f>
        <v>0.83700000000000008</v>
      </c>
      <c r="Q286" s="5">
        <v>0.95</v>
      </c>
      <c r="R286" s="5">
        <v>0.93</v>
      </c>
      <c r="S286" s="5">
        <f>R286*0.9</f>
        <v>0.83700000000000008</v>
      </c>
      <c r="T286" s="5">
        <v>0.95</v>
      </c>
      <c r="U286" s="5">
        <v>0.93500000000000005</v>
      </c>
      <c r="V286" s="5">
        <f>U286*0.9</f>
        <v>0.84150000000000003</v>
      </c>
      <c r="W286" s="5">
        <v>0.95</v>
      </c>
      <c r="X286" s="5">
        <v>0.94</v>
      </c>
      <c r="Y286" s="5">
        <f>X286*0.9</f>
        <v>0.84599999999999997</v>
      </c>
      <c r="Z286" s="5">
        <v>0.96</v>
      </c>
      <c r="AA286" s="5">
        <v>0.94499999999999995</v>
      </c>
      <c r="AB286" s="5">
        <f>AA286*0.9</f>
        <v>0.85049999999999992</v>
      </c>
      <c r="AC286" s="5">
        <v>0.96</v>
      </c>
    </row>
    <row r="287" spans="1:47" x14ac:dyDescent="0.2">
      <c r="A287" s="3" t="s">
        <v>27</v>
      </c>
      <c r="B287" s="3" t="s">
        <v>20</v>
      </c>
      <c r="C287" s="3" t="s">
        <v>20</v>
      </c>
      <c r="D287" s="3" t="s">
        <v>125</v>
      </c>
      <c r="E287" s="3" t="s">
        <v>234</v>
      </c>
      <c r="F287" s="3" t="s">
        <v>99</v>
      </c>
      <c r="G287" s="12" t="s">
        <v>84</v>
      </c>
      <c r="H287" s="3" t="s">
        <v>81</v>
      </c>
      <c r="I287" s="3" t="s">
        <v>235</v>
      </c>
      <c r="J287" s="3" t="s">
        <v>236</v>
      </c>
      <c r="K287" s="3" t="s">
        <v>67</v>
      </c>
      <c r="L287" s="5">
        <v>0.89</v>
      </c>
      <c r="M287" s="5">
        <f>L287*0.9</f>
        <v>0.80100000000000005</v>
      </c>
      <c r="N287" s="5">
        <v>0.95</v>
      </c>
      <c r="O287" s="5">
        <v>0.89</v>
      </c>
      <c r="P287" s="5">
        <f>O287*0.9</f>
        <v>0.80100000000000005</v>
      </c>
      <c r="Q287" s="5">
        <v>0.95</v>
      </c>
      <c r="R287" s="5">
        <v>0.89</v>
      </c>
      <c r="S287" s="5">
        <f>R287*0.9</f>
        <v>0.80100000000000005</v>
      </c>
      <c r="T287" s="5">
        <f>R287*1.1</f>
        <v>0.97900000000000009</v>
      </c>
      <c r="U287" s="5">
        <v>0.9</v>
      </c>
      <c r="V287" s="5">
        <f>U287*0.9</f>
        <v>0.81</v>
      </c>
      <c r="W287" s="5">
        <f>U287*1.1</f>
        <v>0.9900000000000001</v>
      </c>
      <c r="X287" s="5">
        <v>0.91</v>
      </c>
      <c r="Y287" s="5">
        <f>X287*0.9</f>
        <v>0.81900000000000006</v>
      </c>
      <c r="Z287" s="5">
        <v>0.96</v>
      </c>
      <c r="AA287" s="5">
        <v>0.92</v>
      </c>
      <c r="AB287" s="5">
        <f>AA287*0.9</f>
        <v>0.82800000000000007</v>
      </c>
      <c r="AC287" s="5">
        <v>0.97</v>
      </c>
    </row>
    <row r="288" spans="1:47" ht="15" x14ac:dyDescent="0.2">
      <c r="A288" s="3" t="s">
        <v>27</v>
      </c>
      <c r="B288" s="3" t="s">
        <v>20</v>
      </c>
      <c r="C288" s="3" t="s">
        <v>20</v>
      </c>
      <c r="D288" s="3" t="s">
        <v>20</v>
      </c>
      <c r="E288" s="3" t="s">
        <v>8</v>
      </c>
      <c r="F288" s="3" t="s">
        <v>104</v>
      </c>
      <c r="G288" s="3" t="s">
        <v>86</v>
      </c>
      <c r="H288" s="6" t="s">
        <v>82</v>
      </c>
      <c r="I288" s="7" t="s">
        <v>96</v>
      </c>
      <c r="J288" s="3" t="s">
        <v>181</v>
      </c>
      <c r="K288" s="3" t="s">
        <v>67</v>
      </c>
      <c r="L288" s="5">
        <v>1.46</v>
      </c>
      <c r="M288" s="5">
        <v>1.4</v>
      </c>
      <c r="N288" s="5">
        <v>1.5</v>
      </c>
      <c r="O288" s="5">
        <v>1.46</v>
      </c>
      <c r="P288" s="5">
        <v>1.4</v>
      </c>
      <c r="Q288" s="5">
        <v>1.5</v>
      </c>
      <c r="R288" s="5">
        <v>1.46</v>
      </c>
      <c r="S288" s="5">
        <v>1.4</v>
      </c>
      <c r="T288" s="5">
        <v>1.5</v>
      </c>
      <c r="U288" s="5">
        <v>1.46</v>
      </c>
      <c r="V288" s="5">
        <v>1.4</v>
      </c>
      <c r="W288" s="5">
        <v>1.5</v>
      </c>
      <c r="X288" s="5">
        <v>1.46</v>
      </c>
      <c r="Y288" s="5">
        <v>1.4</v>
      </c>
      <c r="Z288" s="5">
        <v>1.5</v>
      </c>
      <c r="AA288" s="5">
        <v>1.46</v>
      </c>
      <c r="AB288" s="5">
        <v>1.4</v>
      </c>
      <c r="AC288" s="5">
        <v>1.5</v>
      </c>
    </row>
    <row r="289" spans="1:31" ht="15" x14ac:dyDescent="0.2">
      <c r="A289" s="3" t="s">
        <v>27</v>
      </c>
      <c r="B289" s="3" t="s">
        <v>20</v>
      </c>
      <c r="C289" s="3" t="s">
        <v>20</v>
      </c>
      <c r="D289" s="3" t="s">
        <v>20</v>
      </c>
      <c r="E289" s="3" t="s">
        <v>52</v>
      </c>
      <c r="F289" s="3" t="s">
        <v>98</v>
      </c>
      <c r="G289" s="3" t="s">
        <v>86</v>
      </c>
      <c r="H289" s="6" t="s">
        <v>82</v>
      </c>
      <c r="I289" s="7" t="s">
        <v>96</v>
      </c>
      <c r="J289" s="3" t="s">
        <v>181</v>
      </c>
      <c r="K289" s="3" t="s">
        <v>117</v>
      </c>
      <c r="L289" s="8">
        <v>-59</v>
      </c>
      <c r="M289" s="8"/>
      <c r="N289" s="8"/>
      <c r="O289" s="8">
        <v>-59</v>
      </c>
      <c r="P289" s="8"/>
      <c r="Q289" s="8"/>
      <c r="R289" s="8">
        <v>-59</v>
      </c>
      <c r="S289" s="5"/>
      <c r="T289" s="5"/>
      <c r="U289" s="8">
        <v>-59</v>
      </c>
      <c r="V289" s="5"/>
      <c r="W289" s="5"/>
      <c r="X289" s="8">
        <v>-59</v>
      </c>
      <c r="Y289" s="5"/>
      <c r="Z289" s="5"/>
      <c r="AA289" s="8">
        <v>-59</v>
      </c>
      <c r="AB289" s="5"/>
      <c r="AC289" s="5"/>
      <c r="AE289" s="1" t="str">
        <f t="shared" si="26"/>
        <v>ISSUE</v>
      </c>
    </row>
    <row r="290" spans="1:31" ht="15" x14ac:dyDescent="0.2">
      <c r="A290" s="3" t="s">
        <v>27</v>
      </c>
      <c r="B290" s="3" t="s">
        <v>172</v>
      </c>
      <c r="C290" s="3" t="s">
        <v>20</v>
      </c>
      <c r="D290" s="3" t="s">
        <v>20</v>
      </c>
      <c r="E290" s="3" t="s">
        <v>9</v>
      </c>
      <c r="F290" s="3" t="s">
        <v>98</v>
      </c>
      <c r="G290" s="3" t="s">
        <v>86</v>
      </c>
      <c r="H290" s="6" t="s">
        <v>82</v>
      </c>
      <c r="I290" s="7" t="s">
        <v>92</v>
      </c>
      <c r="J290" s="2" t="s">
        <v>93</v>
      </c>
      <c r="K290" s="3" t="s">
        <v>67</v>
      </c>
      <c r="L290" s="5">
        <v>35</v>
      </c>
      <c r="M290" s="5">
        <v>30</v>
      </c>
      <c r="N290" s="5">
        <v>40</v>
      </c>
      <c r="O290" s="5">
        <v>30</v>
      </c>
      <c r="P290" s="5">
        <v>25</v>
      </c>
      <c r="Q290" s="5">
        <v>35</v>
      </c>
      <c r="R290" s="5">
        <v>25</v>
      </c>
      <c r="S290" s="5">
        <v>20</v>
      </c>
      <c r="T290" s="5">
        <v>30</v>
      </c>
      <c r="U290" s="5">
        <v>25</v>
      </c>
      <c r="V290" s="5">
        <v>20</v>
      </c>
      <c r="W290" s="5">
        <v>30</v>
      </c>
      <c r="X290" s="5">
        <f>R290*0.95</f>
        <v>23.75</v>
      </c>
      <c r="Y290" s="5">
        <f>S290*0.9</f>
        <v>18</v>
      </c>
      <c r="Z290" s="5">
        <f>T290</f>
        <v>30</v>
      </c>
      <c r="AA290" s="8">
        <f>X290*0.95</f>
        <v>22.5625</v>
      </c>
      <c r="AB290" s="8">
        <f>Y290*0.95</f>
        <v>17.099999999999998</v>
      </c>
      <c r="AC290" s="8">
        <f>Z290*0.95</f>
        <v>28.5</v>
      </c>
    </row>
    <row r="291" spans="1:31" ht="15" x14ac:dyDescent="0.2">
      <c r="A291" s="3" t="s">
        <v>27</v>
      </c>
      <c r="B291" s="3" t="s">
        <v>149</v>
      </c>
      <c r="C291" s="3" t="s">
        <v>69</v>
      </c>
      <c r="D291" s="3" t="s">
        <v>122</v>
      </c>
      <c r="E291" s="3" t="s">
        <v>43</v>
      </c>
      <c r="F291" s="3" t="s">
        <v>99</v>
      </c>
      <c r="G291" s="3" t="s">
        <v>84</v>
      </c>
      <c r="H291" s="3" t="s">
        <v>81</v>
      </c>
      <c r="I291" s="7" t="s">
        <v>179</v>
      </c>
      <c r="J291" s="3" t="s">
        <v>180</v>
      </c>
      <c r="K291" s="3" t="s">
        <v>67</v>
      </c>
      <c r="L291" s="5">
        <v>0.67</v>
      </c>
      <c r="M291" s="5">
        <v>0.65</v>
      </c>
      <c r="N291" s="5">
        <v>0.75</v>
      </c>
      <c r="O291" s="5">
        <v>0.67</v>
      </c>
      <c r="P291" s="5">
        <v>0.65</v>
      </c>
      <c r="Q291" s="5">
        <v>0.75</v>
      </c>
      <c r="R291" s="5">
        <v>0.67</v>
      </c>
      <c r="S291" s="5">
        <v>0.65</v>
      </c>
      <c r="T291" s="5">
        <v>0.75</v>
      </c>
      <c r="U291" s="5">
        <v>0.67</v>
      </c>
      <c r="V291" s="5">
        <v>0.65</v>
      </c>
      <c r="W291" s="5">
        <v>0.75</v>
      </c>
      <c r="X291" s="5">
        <v>0.67</v>
      </c>
      <c r="Y291" s="5">
        <v>0.65</v>
      </c>
      <c r="Z291" s="5">
        <v>0.75</v>
      </c>
      <c r="AA291" s="5">
        <v>0.67</v>
      </c>
      <c r="AB291" s="5">
        <v>0.65</v>
      </c>
      <c r="AC291" s="5">
        <v>0.75</v>
      </c>
    </row>
    <row r="292" spans="1:31" ht="15" x14ac:dyDescent="0.2">
      <c r="A292" s="3" t="s">
        <v>27</v>
      </c>
      <c r="B292" s="3" t="s">
        <v>149</v>
      </c>
      <c r="C292" s="3" t="s">
        <v>70</v>
      </c>
      <c r="D292" s="3" t="s">
        <v>122</v>
      </c>
      <c r="E292" s="3" t="s">
        <v>43</v>
      </c>
      <c r="F292" s="3" t="s">
        <v>99</v>
      </c>
      <c r="G292" s="3" t="s">
        <v>84</v>
      </c>
      <c r="H292" s="3" t="s">
        <v>81</v>
      </c>
      <c r="I292" s="7" t="s">
        <v>179</v>
      </c>
      <c r="J292" s="3" t="s">
        <v>180</v>
      </c>
      <c r="K292" s="3" t="s">
        <v>67</v>
      </c>
      <c r="L292" s="5">
        <v>0.67</v>
      </c>
      <c r="M292" s="5">
        <v>0.65</v>
      </c>
      <c r="N292" s="5">
        <v>0.75</v>
      </c>
      <c r="O292" s="5">
        <v>0.67</v>
      </c>
      <c r="P292" s="5">
        <v>0.65</v>
      </c>
      <c r="Q292" s="5">
        <v>0.75</v>
      </c>
      <c r="R292" s="5">
        <v>0.67</v>
      </c>
      <c r="S292" s="5">
        <v>0.65</v>
      </c>
      <c r="T292" s="5">
        <v>0.75</v>
      </c>
      <c r="U292" s="5">
        <v>0.67</v>
      </c>
      <c r="V292" s="5">
        <v>0.65</v>
      </c>
      <c r="W292" s="5">
        <v>0.75</v>
      </c>
      <c r="X292" s="5">
        <v>0.67</v>
      </c>
      <c r="Y292" s="5">
        <v>0.65</v>
      </c>
      <c r="Z292" s="5">
        <v>0.75</v>
      </c>
      <c r="AA292" s="5">
        <v>0.67</v>
      </c>
      <c r="AB292" s="5">
        <v>0.65</v>
      </c>
      <c r="AC292" s="5">
        <v>0.75</v>
      </c>
    </row>
    <row r="293" spans="1:31" ht="15" x14ac:dyDescent="0.2">
      <c r="A293" s="3" t="s">
        <v>27</v>
      </c>
      <c r="B293" s="3" t="s">
        <v>149</v>
      </c>
      <c r="C293" s="3" t="s">
        <v>71</v>
      </c>
      <c r="D293" s="3" t="s">
        <v>122</v>
      </c>
      <c r="E293" s="3" t="s">
        <v>43</v>
      </c>
      <c r="F293" s="3" t="s">
        <v>99</v>
      </c>
      <c r="G293" s="3" t="s">
        <v>84</v>
      </c>
      <c r="H293" s="3" t="s">
        <v>81</v>
      </c>
      <c r="I293" s="7" t="s">
        <v>179</v>
      </c>
      <c r="J293" s="3" t="s">
        <v>180</v>
      </c>
      <c r="K293" s="3" t="s">
        <v>67</v>
      </c>
      <c r="L293" s="5">
        <v>0.69</v>
      </c>
      <c r="M293" s="5">
        <v>0.65</v>
      </c>
      <c r="N293" s="5">
        <v>0.75</v>
      </c>
      <c r="O293" s="5">
        <v>0.69</v>
      </c>
      <c r="P293" s="5">
        <v>0.65</v>
      </c>
      <c r="Q293" s="5">
        <v>0.75</v>
      </c>
      <c r="R293" s="5">
        <v>0.69</v>
      </c>
      <c r="S293" s="5">
        <v>0.65</v>
      </c>
      <c r="T293" s="5">
        <v>0.75</v>
      </c>
      <c r="U293" s="5">
        <v>0.69</v>
      </c>
      <c r="V293" s="5">
        <v>0.65</v>
      </c>
      <c r="W293" s="5">
        <v>0.75</v>
      </c>
      <c r="X293" s="5">
        <v>0.69</v>
      </c>
      <c r="Y293" s="5">
        <v>0.65</v>
      </c>
      <c r="Z293" s="5">
        <v>0.75</v>
      </c>
      <c r="AA293" s="5">
        <v>0.69</v>
      </c>
      <c r="AB293" s="5">
        <v>0.65</v>
      </c>
      <c r="AC293" s="5">
        <v>0.75</v>
      </c>
    </row>
    <row r="294" spans="1:31" ht="15" x14ac:dyDescent="0.2">
      <c r="A294" s="3" t="s">
        <v>27</v>
      </c>
      <c r="B294" s="3" t="s">
        <v>149</v>
      </c>
      <c r="C294" s="3" t="s">
        <v>120</v>
      </c>
      <c r="D294" s="3" t="s">
        <v>123</v>
      </c>
      <c r="E294" s="3" t="s">
        <v>43</v>
      </c>
      <c r="F294" s="3" t="s">
        <v>99</v>
      </c>
      <c r="G294" s="3" t="s">
        <v>84</v>
      </c>
      <c r="H294" s="3" t="s">
        <v>81</v>
      </c>
      <c r="I294" s="7" t="s">
        <v>179</v>
      </c>
      <c r="J294" s="3" t="s">
        <v>180</v>
      </c>
      <c r="K294" s="3" t="s">
        <v>67</v>
      </c>
      <c r="L294" s="5">
        <v>0.8</v>
      </c>
      <c r="M294" s="5">
        <v>0.75</v>
      </c>
      <c r="N294" s="5">
        <v>0.85</v>
      </c>
      <c r="O294" s="5">
        <v>0.8</v>
      </c>
      <c r="P294" s="5">
        <v>0.75</v>
      </c>
      <c r="Q294" s="5">
        <v>0.85</v>
      </c>
      <c r="R294" s="5">
        <v>0.8</v>
      </c>
      <c r="S294" s="5">
        <v>0.75</v>
      </c>
      <c r="T294" s="5">
        <v>0.85</v>
      </c>
      <c r="U294" s="5">
        <v>0.8</v>
      </c>
      <c r="V294" s="5">
        <v>0.75</v>
      </c>
      <c r="W294" s="5">
        <v>0.85</v>
      </c>
      <c r="X294" s="5">
        <v>0.8</v>
      </c>
      <c r="Y294" s="5">
        <v>0.75</v>
      </c>
      <c r="Z294" s="5">
        <v>0.85</v>
      </c>
      <c r="AA294" s="5">
        <v>0.8</v>
      </c>
      <c r="AB294" s="5">
        <v>0.75</v>
      </c>
      <c r="AC294" s="5">
        <v>0.85</v>
      </c>
    </row>
    <row r="295" spans="1:31" ht="15" x14ac:dyDescent="0.2">
      <c r="A295" s="3" t="s">
        <v>27</v>
      </c>
      <c r="B295" s="3" t="s">
        <v>149</v>
      </c>
      <c r="C295" s="3" t="s">
        <v>197</v>
      </c>
      <c r="D295" s="3" t="s">
        <v>198</v>
      </c>
      <c r="E295" s="3" t="s">
        <v>43</v>
      </c>
      <c r="F295" s="3" t="s">
        <v>99</v>
      </c>
      <c r="G295" s="3" t="s">
        <v>84</v>
      </c>
      <c r="H295" s="3" t="s">
        <v>81</v>
      </c>
      <c r="I295" s="7" t="s">
        <v>179</v>
      </c>
      <c r="J295" s="3" t="s">
        <v>180</v>
      </c>
      <c r="K295" s="3" t="s">
        <v>67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t="15" x14ac:dyDescent="0.2">
      <c r="A296" s="3" t="s">
        <v>27</v>
      </c>
      <c r="B296" s="3" t="s">
        <v>149</v>
      </c>
      <c r="C296" s="3" t="s">
        <v>72</v>
      </c>
      <c r="D296" s="3" t="s">
        <v>126</v>
      </c>
      <c r="E296" s="3" t="s">
        <v>43</v>
      </c>
      <c r="F296" s="3" t="s">
        <v>99</v>
      </c>
      <c r="G296" s="3" t="s">
        <v>84</v>
      </c>
      <c r="H296" s="3" t="s">
        <v>81</v>
      </c>
      <c r="I296" s="7" t="s">
        <v>179</v>
      </c>
      <c r="J296" s="3" t="s">
        <v>180</v>
      </c>
      <c r="K296" s="3" t="s">
        <v>67</v>
      </c>
      <c r="L296" s="5">
        <v>0.77500000000000002</v>
      </c>
      <c r="M296" s="5">
        <v>0.75</v>
      </c>
      <c r="N296" s="5">
        <v>0.8</v>
      </c>
      <c r="O296" s="5">
        <v>0.77500000000000002</v>
      </c>
      <c r="P296" s="5">
        <v>0.75</v>
      </c>
      <c r="Q296" s="5">
        <v>0.8</v>
      </c>
      <c r="R296" s="5">
        <v>0.77500000000000002</v>
      </c>
      <c r="S296" s="5">
        <v>0.75</v>
      </c>
      <c r="T296" s="5">
        <v>0.8</v>
      </c>
      <c r="U296" s="5">
        <v>0.77500000000000002</v>
      </c>
      <c r="V296" s="5">
        <v>0.75</v>
      </c>
      <c r="W296" s="5">
        <v>0.8</v>
      </c>
      <c r="X296" s="5">
        <v>0.77500000000000002</v>
      </c>
      <c r="Y296" s="5">
        <v>0.75</v>
      </c>
      <c r="Z296" s="5">
        <v>0.8</v>
      </c>
      <c r="AA296" s="5">
        <v>0.77500000000000002</v>
      </c>
      <c r="AB296" s="5">
        <v>0.75</v>
      </c>
      <c r="AC296" s="5">
        <v>0.8</v>
      </c>
    </row>
    <row r="297" spans="1:31" ht="15" x14ac:dyDescent="0.2">
      <c r="A297" s="3" t="s">
        <v>27</v>
      </c>
      <c r="B297" s="3" t="s">
        <v>149</v>
      </c>
      <c r="C297" s="3" t="s">
        <v>124</v>
      </c>
      <c r="D297" s="3" t="s">
        <v>125</v>
      </c>
      <c r="E297" s="3" t="s">
        <v>43</v>
      </c>
      <c r="F297" s="3" t="s">
        <v>99</v>
      </c>
      <c r="G297" s="3" t="s">
        <v>84</v>
      </c>
      <c r="H297" s="3" t="s">
        <v>81</v>
      </c>
      <c r="I297" s="7" t="s">
        <v>179</v>
      </c>
      <c r="J297" s="3" t="s">
        <v>180</v>
      </c>
      <c r="K297" s="3" t="s">
        <v>67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31" x14ac:dyDescent="0.2">
      <c r="A298" s="3" t="s">
        <v>27</v>
      </c>
      <c r="B298" s="3" t="s">
        <v>148</v>
      </c>
      <c r="C298" s="3" t="s">
        <v>20</v>
      </c>
      <c r="D298" s="3" t="s">
        <v>20</v>
      </c>
      <c r="E298" s="3" t="s">
        <v>43</v>
      </c>
      <c r="F298" s="3" t="s">
        <v>99</v>
      </c>
      <c r="G298" s="3" t="s">
        <v>84</v>
      </c>
      <c r="H298" s="3" t="s">
        <v>80</v>
      </c>
      <c r="I298" s="3" t="s">
        <v>78</v>
      </c>
      <c r="J298" s="3" t="s">
        <v>79</v>
      </c>
      <c r="K298" s="3" t="s">
        <v>117</v>
      </c>
      <c r="L298" s="5">
        <v>1</v>
      </c>
      <c r="M298" s="5"/>
      <c r="N298" s="5"/>
      <c r="O298" s="5">
        <v>1</v>
      </c>
      <c r="P298" s="5"/>
      <c r="Q298" s="5"/>
      <c r="R298" s="5">
        <v>1</v>
      </c>
      <c r="S298" s="5"/>
      <c r="T298" s="5"/>
      <c r="U298" s="3">
        <v>0.95</v>
      </c>
      <c r="V298" s="3"/>
      <c r="W298" s="3"/>
      <c r="X298" s="5">
        <v>0.9</v>
      </c>
      <c r="Y298" s="5"/>
      <c r="Z298" s="5"/>
      <c r="AA298" s="3">
        <v>0.85</v>
      </c>
      <c r="AB298" s="3"/>
      <c r="AC298" s="3"/>
      <c r="AE298" s="1" t="str">
        <f t="shared" si="26"/>
        <v/>
      </c>
    </row>
    <row r="299" spans="1:31" x14ac:dyDescent="0.2">
      <c r="A299" s="3" t="s">
        <v>27</v>
      </c>
      <c r="B299" s="3" t="s">
        <v>166</v>
      </c>
      <c r="C299" s="3" t="s">
        <v>20</v>
      </c>
      <c r="D299" s="3" t="s">
        <v>20</v>
      </c>
      <c r="E299" s="3" t="s">
        <v>43</v>
      </c>
      <c r="F299" s="3" t="s">
        <v>99</v>
      </c>
      <c r="G299" s="3" t="s">
        <v>84</v>
      </c>
      <c r="H299" s="3" t="s">
        <v>80</v>
      </c>
      <c r="I299" s="3" t="s">
        <v>78</v>
      </c>
      <c r="J299" s="3" t="s">
        <v>79</v>
      </c>
      <c r="K299" s="3" t="s">
        <v>117</v>
      </c>
      <c r="L299" s="5">
        <v>1</v>
      </c>
      <c r="M299" s="5"/>
      <c r="N299" s="5"/>
      <c r="O299" s="5">
        <v>1</v>
      </c>
      <c r="P299" s="5"/>
      <c r="Q299" s="5"/>
      <c r="R299" s="5">
        <v>1</v>
      </c>
      <c r="S299" s="5"/>
      <c r="T299" s="5"/>
      <c r="U299" s="5">
        <v>1</v>
      </c>
      <c r="V299" s="5"/>
      <c r="W299" s="5"/>
      <c r="X299" s="5">
        <v>1</v>
      </c>
      <c r="Y299" s="5"/>
      <c r="Z299" s="5"/>
      <c r="AA299" s="5">
        <v>1</v>
      </c>
      <c r="AB299" s="5"/>
      <c r="AC299" s="5"/>
      <c r="AE299" s="1" t="str">
        <f t="shared" si="26"/>
        <v/>
      </c>
    </row>
    <row r="300" spans="1:31" x14ac:dyDescent="0.2">
      <c r="A300" s="3" t="s">
        <v>27</v>
      </c>
      <c r="B300" s="3" t="s">
        <v>41</v>
      </c>
      <c r="C300" s="3" t="s">
        <v>20</v>
      </c>
      <c r="D300" s="3" t="s">
        <v>20</v>
      </c>
      <c r="E300" s="3" t="s">
        <v>43</v>
      </c>
      <c r="F300" s="3" t="s">
        <v>99</v>
      </c>
      <c r="G300" s="3" t="s">
        <v>84</v>
      </c>
      <c r="H300" s="3" t="s">
        <v>80</v>
      </c>
      <c r="I300" s="3" t="s">
        <v>78</v>
      </c>
      <c r="J300" s="3" t="s">
        <v>79</v>
      </c>
      <c r="K300" s="3" t="s">
        <v>117</v>
      </c>
      <c r="L300" s="5">
        <v>0</v>
      </c>
      <c r="M300" s="5"/>
      <c r="N300" s="5"/>
      <c r="O300" s="5">
        <v>0</v>
      </c>
      <c r="P300" s="5"/>
      <c r="Q300" s="5"/>
      <c r="R300" s="5">
        <v>0</v>
      </c>
      <c r="S300" s="5"/>
      <c r="T300" s="5"/>
      <c r="U300" s="3">
        <v>0</v>
      </c>
      <c r="V300" s="3"/>
      <c r="W300" s="3"/>
      <c r="X300" s="5">
        <v>0</v>
      </c>
      <c r="Y300" s="5"/>
      <c r="Z300" s="5"/>
      <c r="AA300" s="3">
        <v>0</v>
      </c>
      <c r="AB300" s="3"/>
      <c r="AC300" s="3"/>
      <c r="AE300" s="1" t="str">
        <f t="shared" si="26"/>
        <v/>
      </c>
    </row>
    <row r="301" spans="1:31" x14ac:dyDescent="0.2">
      <c r="A301" s="3" t="s">
        <v>27</v>
      </c>
      <c r="B301" s="3" t="s">
        <v>45</v>
      </c>
      <c r="C301" s="3" t="s">
        <v>20</v>
      </c>
      <c r="D301" s="3" t="s">
        <v>20</v>
      </c>
      <c r="E301" s="3" t="s">
        <v>7</v>
      </c>
      <c r="F301" s="3" t="s">
        <v>98</v>
      </c>
      <c r="G301" s="3" t="s">
        <v>86</v>
      </c>
      <c r="H301" s="6" t="s">
        <v>82</v>
      </c>
      <c r="I301" s="3" t="s">
        <v>95</v>
      </c>
      <c r="J301" s="3" t="s">
        <v>94</v>
      </c>
      <c r="K301" s="3" t="s">
        <v>67</v>
      </c>
      <c r="L301" s="4">
        <f>O301*1.05</f>
        <v>39.690000000000005</v>
      </c>
      <c r="M301" s="4">
        <f>P301*1.05</f>
        <v>33.075000000000003</v>
      </c>
      <c r="N301" s="4">
        <f>Q301*1.05</f>
        <v>44.1</v>
      </c>
      <c r="O301" s="4">
        <f>R301*1.05</f>
        <v>37.800000000000004</v>
      </c>
      <c r="P301" s="4">
        <f>S301*1.05</f>
        <v>31.5</v>
      </c>
      <c r="Q301" s="4">
        <f>T301*1.05</f>
        <v>42</v>
      </c>
      <c r="R301" s="5">
        <v>36</v>
      </c>
      <c r="S301" s="5">
        <v>30</v>
      </c>
      <c r="T301" s="5">
        <v>40</v>
      </c>
      <c r="U301" s="5">
        <v>36</v>
      </c>
      <c r="V301" s="5">
        <v>30</v>
      </c>
      <c r="W301" s="5">
        <v>40</v>
      </c>
      <c r="X301" s="5">
        <f>R301*0.95</f>
        <v>34.199999999999996</v>
      </c>
      <c r="Y301" s="5">
        <f>S301*0.9</f>
        <v>27</v>
      </c>
      <c r="Z301" s="5">
        <f>T301</f>
        <v>40</v>
      </c>
      <c r="AA301" s="4">
        <f>X301*0.95</f>
        <v>32.489999999999995</v>
      </c>
      <c r="AB301" s="4">
        <f>Y301*0.95</f>
        <v>25.65</v>
      </c>
      <c r="AC301" s="4">
        <f>Z301*0.95</f>
        <v>38</v>
      </c>
    </row>
    <row r="302" spans="1:31" x14ac:dyDescent="0.2">
      <c r="A302" s="3" t="s">
        <v>29</v>
      </c>
      <c r="B302" s="3" t="s">
        <v>161</v>
      </c>
      <c r="C302" s="3" t="s">
        <v>20</v>
      </c>
      <c r="D302" s="3" t="s">
        <v>20</v>
      </c>
      <c r="E302" s="3" t="s">
        <v>16</v>
      </c>
      <c r="F302" s="3" t="s">
        <v>99</v>
      </c>
      <c r="G302" s="3" t="s">
        <v>86</v>
      </c>
      <c r="H302" s="6" t="s">
        <v>82</v>
      </c>
      <c r="I302" s="3" t="s">
        <v>78</v>
      </c>
      <c r="J302" s="3" t="s">
        <v>79</v>
      </c>
      <c r="K302" s="3" t="s">
        <v>117</v>
      </c>
      <c r="L302" s="5">
        <v>1</v>
      </c>
      <c r="M302" s="5"/>
      <c r="N302" s="5"/>
      <c r="O302" s="5">
        <v>1</v>
      </c>
      <c r="P302" s="5"/>
      <c r="Q302" s="5"/>
      <c r="R302" s="5">
        <v>1</v>
      </c>
      <c r="S302" s="5"/>
      <c r="T302" s="5"/>
      <c r="U302" s="5">
        <v>1</v>
      </c>
      <c r="V302" s="5"/>
      <c r="W302" s="5"/>
      <c r="X302" s="5">
        <v>1</v>
      </c>
      <c r="Y302" s="5"/>
      <c r="Z302" s="5"/>
      <c r="AA302" s="5">
        <v>1</v>
      </c>
      <c r="AB302" s="5"/>
      <c r="AC302" s="5"/>
    </row>
    <row r="303" spans="1:31" s="3" customFormat="1" x14ac:dyDescent="0.2">
      <c r="A303" s="3" t="s">
        <v>29</v>
      </c>
      <c r="B303" s="3" t="s">
        <v>45</v>
      </c>
      <c r="C303" s="3" t="s">
        <v>20</v>
      </c>
      <c r="D303" s="3" t="s">
        <v>20</v>
      </c>
      <c r="E303" s="3" t="s">
        <v>240</v>
      </c>
      <c r="F303" s="3" t="s">
        <v>99</v>
      </c>
      <c r="G303" s="3" t="s">
        <v>85</v>
      </c>
      <c r="H303" s="3" t="s">
        <v>82</v>
      </c>
      <c r="J303" s="3" t="s">
        <v>241</v>
      </c>
      <c r="K303" s="3" t="s">
        <v>117</v>
      </c>
      <c r="L303" s="3">
        <v>1</v>
      </c>
      <c r="O303" s="3">
        <v>1</v>
      </c>
      <c r="R303" s="3">
        <v>1</v>
      </c>
      <c r="U303" s="3">
        <v>1</v>
      </c>
      <c r="X303" s="3">
        <v>1</v>
      </c>
      <c r="AA303" s="3">
        <v>1</v>
      </c>
    </row>
    <row r="304" spans="1:31" ht="15" x14ac:dyDescent="0.2">
      <c r="A304" s="3" t="s">
        <v>27</v>
      </c>
      <c r="B304" s="3" t="s">
        <v>40</v>
      </c>
      <c r="C304" s="3" t="s">
        <v>20</v>
      </c>
      <c r="D304" s="3" t="s">
        <v>20</v>
      </c>
      <c r="E304" s="26" t="s">
        <v>243</v>
      </c>
      <c r="F304" s="26" t="s">
        <v>104</v>
      </c>
      <c r="G304" s="3" t="s">
        <v>84</v>
      </c>
      <c r="H304" s="3" t="s">
        <v>82</v>
      </c>
      <c r="I304" s="7" t="s">
        <v>244</v>
      </c>
      <c r="J304" s="3" t="s">
        <v>245</v>
      </c>
      <c r="K304" s="26" t="s">
        <v>117</v>
      </c>
      <c r="L304" s="26">
        <v>1.1000000000000001</v>
      </c>
      <c r="M304" s="26"/>
      <c r="N304" s="26"/>
      <c r="O304" s="26">
        <v>1.05</v>
      </c>
      <c r="P304" s="26"/>
      <c r="Q304" s="26"/>
      <c r="R304" s="26">
        <v>1.02</v>
      </c>
      <c r="S304" s="26"/>
      <c r="T304" s="26"/>
      <c r="U304" s="26">
        <f>1.02-0.09</f>
        <v>0.93</v>
      </c>
      <c r="V304" s="26"/>
      <c r="W304" s="26"/>
      <c r="X304" s="26">
        <f>U304-0.09</f>
        <v>0.84000000000000008</v>
      </c>
      <c r="Y304" s="26"/>
      <c r="Z304" s="26"/>
      <c r="AA304" s="27">
        <f>(1/2.7)*2</f>
        <v>0.7407407407407407</v>
      </c>
      <c r="AB304" s="26"/>
      <c r="AC304" s="26"/>
    </row>
    <row r="305" spans="1:29" customFormat="1" ht="14.5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230</v>
      </c>
      <c r="F305" s="28" t="s">
        <v>99</v>
      </c>
      <c r="G305" s="3" t="s">
        <v>84</v>
      </c>
      <c r="H305" s="6" t="s">
        <v>82</v>
      </c>
      <c r="I305" s="28" t="s">
        <v>232</v>
      </c>
      <c r="J305" s="28"/>
      <c r="K305" s="28" t="s">
        <v>67</v>
      </c>
      <c r="L305" s="29">
        <v>0.6</v>
      </c>
      <c r="M305" s="30">
        <v>0.55000000000000004</v>
      </c>
      <c r="N305" s="30">
        <v>0.75</v>
      </c>
      <c r="O305" s="29">
        <v>0.6</v>
      </c>
      <c r="P305" s="30">
        <v>0.55000000000000004</v>
      </c>
      <c r="Q305" s="30">
        <v>0.75</v>
      </c>
      <c r="R305" s="29">
        <v>0.8</v>
      </c>
      <c r="S305" s="30">
        <v>0.75</v>
      </c>
      <c r="T305" s="30">
        <v>0.85</v>
      </c>
      <c r="U305" s="30">
        <v>0.85000000000000009</v>
      </c>
      <c r="V305" s="30">
        <v>0.8</v>
      </c>
      <c r="W305" s="30">
        <v>0.89999999999999991</v>
      </c>
      <c r="X305" s="29">
        <v>0.9</v>
      </c>
      <c r="Y305" s="30">
        <v>0.85</v>
      </c>
      <c r="Z305" s="30">
        <v>0.95</v>
      </c>
      <c r="AA305" s="29">
        <v>0.9</v>
      </c>
      <c r="AB305" s="30">
        <v>0.85</v>
      </c>
      <c r="AC305" s="30">
        <v>0.95</v>
      </c>
    </row>
    <row r="306" spans="1:29" customFormat="1" ht="14.5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229</v>
      </c>
      <c r="F306" s="28" t="s">
        <v>99</v>
      </c>
      <c r="G306" s="3" t="s">
        <v>84</v>
      </c>
      <c r="H306" s="6" t="s">
        <v>82</v>
      </c>
      <c r="I306" s="28" t="s">
        <v>246</v>
      </c>
      <c r="J306" s="28"/>
      <c r="K306" s="28" t="s">
        <v>67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247</v>
      </c>
      <c r="F307" s="28" t="s">
        <v>99</v>
      </c>
      <c r="G307" s="3" t="s">
        <v>84</v>
      </c>
      <c r="H307" s="6" t="s">
        <v>82</v>
      </c>
      <c r="I307" s="28" t="s">
        <v>246</v>
      </c>
      <c r="J307" s="28"/>
      <c r="K307" s="28" t="s">
        <v>67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248</v>
      </c>
      <c r="F308" s="28" t="s">
        <v>99</v>
      </c>
      <c r="G308" s="3" t="s">
        <v>84</v>
      </c>
      <c r="H308" s="6" t="s">
        <v>82</v>
      </c>
      <c r="I308" s="28" t="s">
        <v>246</v>
      </c>
      <c r="J308" s="28"/>
      <c r="K308" s="28" t="s">
        <v>67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249</v>
      </c>
      <c r="F309" s="28" t="s">
        <v>99</v>
      </c>
      <c r="G309" s="3" t="s">
        <v>84</v>
      </c>
      <c r="H309" s="6" t="s">
        <v>82</v>
      </c>
      <c r="I309" s="28" t="s">
        <v>246</v>
      </c>
      <c r="J309" s="28"/>
      <c r="K309" s="28" t="s">
        <v>67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250</v>
      </c>
      <c r="F310" s="28" t="s">
        <v>99</v>
      </c>
      <c r="G310" s="3" t="s">
        <v>84</v>
      </c>
      <c r="H310" s="6" t="s">
        <v>82</v>
      </c>
      <c r="I310" s="28" t="s">
        <v>246</v>
      </c>
      <c r="J310" s="28"/>
      <c r="K310" s="28" t="s">
        <v>67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251</v>
      </c>
      <c r="F311" s="28" t="s">
        <v>99</v>
      </c>
      <c r="G311" s="3" t="s">
        <v>84</v>
      </c>
      <c r="H311" s="6" t="s">
        <v>82</v>
      </c>
      <c r="I311" s="28" t="s">
        <v>246</v>
      </c>
      <c r="J311" s="28"/>
      <c r="K311" s="28" t="s">
        <v>67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252</v>
      </c>
      <c r="F312" s="28" t="s">
        <v>99</v>
      </c>
      <c r="G312" s="3" t="s">
        <v>84</v>
      </c>
      <c r="H312" s="6" t="s">
        <v>82</v>
      </c>
      <c r="I312" s="28" t="s">
        <v>246</v>
      </c>
      <c r="J312" s="28"/>
      <c r="K312" s="28" t="s">
        <v>67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customFormat="1" ht="15" x14ac:dyDescent="0.2">
      <c r="A313" s="28" t="s">
        <v>29</v>
      </c>
      <c r="B313" s="28" t="s">
        <v>20</v>
      </c>
      <c r="C313" s="28" t="s">
        <v>20</v>
      </c>
      <c r="D313" s="3" t="s">
        <v>20</v>
      </c>
      <c r="E313" s="28" t="s">
        <v>253</v>
      </c>
      <c r="F313" s="28" t="s">
        <v>99</v>
      </c>
      <c r="G313" s="3" t="s">
        <v>84</v>
      </c>
      <c r="H313" s="6" t="s">
        <v>82</v>
      </c>
      <c r="I313" s="28" t="s">
        <v>246</v>
      </c>
      <c r="J313" s="28"/>
      <c r="K313" s="28" t="s">
        <v>67</v>
      </c>
      <c r="L313" s="29">
        <v>0.6</v>
      </c>
      <c r="M313" s="30">
        <v>0.55000000000000004</v>
      </c>
      <c r="N313" s="30">
        <v>0.75</v>
      </c>
      <c r="O313" s="29">
        <v>0.65</v>
      </c>
      <c r="P313" s="30">
        <v>0.6</v>
      </c>
      <c r="Q313" s="30">
        <v>0.7</v>
      </c>
      <c r="R313" s="29">
        <v>0.7</v>
      </c>
      <c r="S313" s="30">
        <v>0.65</v>
      </c>
      <c r="T313" s="30">
        <v>0.73</v>
      </c>
      <c r="U313" s="30">
        <v>0.75</v>
      </c>
      <c r="V313" s="30">
        <v>0.7</v>
      </c>
      <c r="W313" s="30">
        <v>0.77</v>
      </c>
      <c r="X313" s="29">
        <v>0.77</v>
      </c>
      <c r="Y313" s="30">
        <v>0.75</v>
      </c>
      <c r="Z313" s="30">
        <v>0.8</v>
      </c>
      <c r="AA313" s="29">
        <v>0.8</v>
      </c>
      <c r="AB313" s="30">
        <v>0.77</v>
      </c>
      <c r="AC313" s="30">
        <v>0.85</v>
      </c>
    </row>
    <row r="314" spans="1:29" customFormat="1" ht="15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254</v>
      </c>
      <c r="F314" s="28" t="s">
        <v>99</v>
      </c>
      <c r="G314" s="3" t="s">
        <v>84</v>
      </c>
      <c r="H314" s="6" t="s">
        <v>82</v>
      </c>
      <c r="I314" s="28" t="s">
        <v>246</v>
      </c>
      <c r="J314" s="28"/>
      <c r="K314" s="28" t="s">
        <v>67</v>
      </c>
      <c r="L314" s="29">
        <v>0.6</v>
      </c>
      <c r="M314" s="30">
        <v>0.55000000000000004</v>
      </c>
      <c r="N314" s="30">
        <v>0.75</v>
      </c>
      <c r="O314" s="29">
        <v>0.65</v>
      </c>
      <c r="P314" s="30">
        <v>0.6</v>
      </c>
      <c r="Q314" s="30">
        <v>0.7</v>
      </c>
      <c r="R314" s="29">
        <v>0.7</v>
      </c>
      <c r="S314" s="30">
        <v>0.65</v>
      </c>
      <c r="T314" s="30">
        <v>0.73</v>
      </c>
      <c r="U314" s="30">
        <v>0.75</v>
      </c>
      <c r="V314" s="30">
        <v>0.7</v>
      </c>
      <c r="W314" s="30">
        <v>0.77</v>
      </c>
      <c r="X314" s="29">
        <v>0.77</v>
      </c>
      <c r="Y314" s="30">
        <v>0.75</v>
      </c>
      <c r="Z314" s="30">
        <v>0.8</v>
      </c>
      <c r="AA314" s="29">
        <v>0.8</v>
      </c>
      <c r="AB314" s="30">
        <v>0.77</v>
      </c>
      <c r="AC314" s="30">
        <v>0.85</v>
      </c>
    </row>
    <row r="315" spans="1:29" ht="15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231</v>
      </c>
      <c r="F315" s="3" t="s">
        <v>99</v>
      </c>
      <c r="G315" s="3" t="s">
        <v>84</v>
      </c>
      <c r="H315" s="6" t="s">
        <v>82</v>
      </c>
      <c r="I315" t="s">
        <v>232</v>
      </c>
      <c r="J315" s="3" t="s">
        <v>79</v>
      </c>
      <c r="K315" s="3" t="s">
        <v>67</v>
      </c>
      <c r="L315" s="5">
        <v>0.5</v>
      </c>
      <c r="M315" s="5">
        <v>0.4</v>
      </c>
      <c r="N315" s="5">
        <v>0.6</v>
      </c>
      <c r="O315" s="5">
        <v>0.5</v>
      </c>
      <c r="P315" s="5">
        <v>0.4</v>
      </c>
      <c r="Q315" s="5">
        <v>0.6</v>
      </c>
      <c r="R315" s="5">
        <v>0.5</v>
      </c>
      <c r="S315" s="5">
        <v>0.4</v>
      </c>
      <c r="T315" s="5">
        <v>0.6</v>
      </c>
      <c r="U315" s="5">
        <v>0.5</v>
      </c>
      <c r="V315" s="5">
        <v>0.4</v>
      </c>
      <c r="W315" s="5">
        <v>0.6</v>
      </c>
      <c r="X315" s="5">
        <v>0.55000000000000004</v>
      </c>
      <c r="Y315" s="5">
        <v>0.45</v>
      </c>
      <c r="Z315" s="5">
        <v>0.65</v>
      </c>
      <c r="AA315" s="3">
        <v>0.6</v>
      </c>
      <c r="AB315" s="3">
        <v>0.5</v>
      </c>
      <c r="AC315" s="3">
        <v>0.7</v>
      </c>
    </row>
    <row r="316" spans="1:29" s="28" customFormat="1" ht="14.5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255</v>
      </c>
      <c r="F316" s="28" t="s">
        <v>108</v>
      </c>
      <c r="G316" s="28" t="s">
        <v>84</v>
      </c>
      <c r="H316" s="28" t="s">
        <v>82</v>
      </c>
      <c r="I316" s="28" t="s">
        <v>75</v>
      </c>
      <c r="K316" s="28" t="s">
        <v>67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8">
        <v>0.18</v>
      </c>
      <c r="S316" s="30">
        <f>R316*0.95</f>
        <v>0.17099999999999999</v>
      </c>
      <c r="T316" s="30">
        <f>R316*1.05</f>
        <v>0.189</v>
      </c>
      <c r="U316" s="28">
        <v>0.18</v>
      </c>
      <c r="V316" s="30">
        <f>U316*0.95</f>
        <v>0.17099999999999999</v>
      </c>
      <c r="W316" s="30">
        <f>U316*1.05</f>
        <v>0.189</v>
      </c>
      <c r="X316" s="28">
        <v>0.19</v>
      </c>
      <c r="Y316" s="30">
        <f>X316*0.95</f>
        <v>0.18049999999999999</v>
      </c>
      <c r="Z316" s="30">
        <f>X316*1.05</f>
        <v>0.19950000000000001</v>
      </c>
      <c r="AA316" s="29">
        <v>0.2</v>
      </c>
      <c r="AB316" s="30">
        <f>AA316*0.95</f>
        <v>0.19</v>
      </c>
      <c r="AC316" s="30">
        <f>AA316*1.05</f>
        <v>0.21000000000000002</v>
      </c>
    </row>
    <row r="317" spans="1:29" s="28" customFormat="1" ht="14.5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256</v>
      </c>
      <c r="F317" s="28" t="s">
        <v>108</v>
      </c>
      <c r="G317" s="28" t="s">
        <v>84</v>
      </c>
      <c r="H317" s="28" t="s">
        <v>82</v>
      </c>
      <c r="I317" s="28" t="s">
        <v>75</v>
      </c>
      <c r="K317" s="28" t="s">
        <v>67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8">
        <v>0.2</v>
      </c>
      <c r="S317" s="30">
        <f>R317*0.95</f>
        <v>0.19</v>
      </c>
      <c r="T317" s="30">
        <f>R317*1.05</f>
        <v>0.21000000000000002</v>
      </c>
      <c r="U317" s="28">
        <v>0.2</v>
      </c>
      <c r="V317" s="30">
        <f>U317*0.95</f>
        <v>0.19</v>
      </c>
      <c r="W317" s="30">
        <f>U317*1.05</f>
        <v>0.21000000000000002</v>
      </c>
      <c r="X317" s="28">
        <v>0.21</v>
      </c>
      <c r="Y317" s="30">
        <f>X317*0.95</f>
        <v>0.19949999999999998</v>
      </c>
      <c r="Z317" s="30">
        <f>X317*1.05</f>
        <v>0.2205</v>
      </c>
      <c r="AA317" s="29">
        <v>0.22</v>
      </c>
      <c r="AB317" s="30">
        <f>AA317*0.95</f>
        <v>0.20899999999999999</v>
      </c>
      <c r="AC317" s="30">
        <f>AA317*1.05</f>
        <v>0.23100000000000001</v>
      </c>
    </row>
    <row r="318" spans="1:29" s="28" customFormat="1" ht="14.5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257</v>
      </c>
      <c r="F318" s="28" t="s">
        <v>108</v>
      </c>
      <c r="G318" s="28" t="s">
        <v>84</v>
      </c>
      <c r="H318" s="28" t="s">
        <v>82</v>
      </c>
      <c r="I318" s="28" t="s">
        <v>75</v>
      </c>
      <c r="K318" s="28" t="s">
        <v>67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0.24</v>
      </c>
      <c r="S318" s="30">
        <f>R318*0.95</f>
        <v>0.22799999999999998</v>
      </c>
      <c r="T318" s="30">
        <f>R318*1.05</f>
        <v>0.252</v>
      </c>
      <c r="U318" s="29">
        <v>0.24</v>
      </c>
      <c r="V318" s="30">
        <f>U318*0.95</f>
        <v>0.22799999999999998</v>
      </c>
      <c r="W318" s="30">
        <f>U318*1.05</f>
        <v>0.252</v>
      </c>
      <c r="X318" s="29">
        <v>0.25</v>
      </c>
      <c r="Y318" s="30">
        <f>X318*0.95</f>
        <v>0.23749999999999999</v>
      </c>
      <c r="Z318" s="30">
        <f>X318*1.05</f>
        <v>0.26250000000000001</v>
      </c>
      <c r="AA318" s="29">
        <v>0.26</v>
      </c>
      <c r="AB318" s="30">
        <f>AA318*0.95</f>
        <v>0.247</v>
      </c>
      <c r="AC318" s="30">
        <f>AA318*1.05</f>
        <v>0.27300000000000002</v>
      </c>
    </row>
    <row r="319" spans="1:29" s="28" customFormat="1" ht="14.5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258</v>
      </c>
      <c r="F319" s="28" t="s">
        <v>108</v>
      </c>
      <c r="G319" s="28" t="s">
        <v>84</v>
      </c>
      <c r="H319" s="28" t="s">
        <v>82</v>
      </c>
      <c r="I319" s="28" t="s">
        <v>75</v>
      </c>
      <c r="K319" s="28" t="s">
        <v>67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>R319*0.95</f>
        <v>0.26600000000000001</v>
      </c>
      <c r="T319" s="30">
        <f>R319*1.05</f>
        <v>0.29400000000000004</v>
      </c>
      <c r="U319" s="29">
        <v>0.3</v>
      </c>
      <c r="V319" s="30">
        <f>U319*0.95</f>
        <v>0.28499999999999998</v>
      </c>
      <c r="W319" s="30">
        <f>U319*1.05</f>
        <v>0.315</v>
      </c>
      <c r="X319" s="29">
        <v>0.32</v>
      </c>
      <c r="Y319" s="30">
        <f>X319*0.95</f>
        <v>0.30399999999999999</v>
      </c>
      <c r="Z319" s="30">
        <f>X319*1.05</f>
        <v>0.33600000000000002</v>
      </c>
      <c r="AA319" s="29">
        <v>0.34</v>
      </c>
      <c r="AB319" s="30">
        <f>AA319*0.95</f>
        <v>0.32300000000000001</v>
      </c>
      <c r="AC319" s="30">
        <f>AA319*1.05</f>
        <v>0.35700000000000004</v>
      </c>
    </row>
    <row r="320" spans="1:29" s="28" customFormat="1" ht="14.5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259</v>
      </c>
      <c r="F320" s="28" t="s">
        <v>108</v>
      </c>
      <c r="G320" s="28" t="s">
        <v>84</v>
      </c>
      <c r="H320" s="28" t="s">
        <v>82</v>
      </c>
      <c r="I320" s="28" t="s">
        <v>75</v>
      </c>
      <c r="K320" s="28" t="s">
        <v>67</v>
      </c>
      <c r="L320" s="28">
        <v>0.05</v>
      </c>
      <c r="M320" s="30">
        <v>4.5000000000000005E-2</v>
      </c>
      <c r="N320" s="30">
        <v>5.5000000000000007E-2</v>
      </c>
      <c r="O320" s="28">
        <v>0.1</v>
      </c>
      <c r="P320" s="30">
        <v>9.0000000000000011E-2</v>
      </c>
      <c r="Q320" s="30">
        <v>0.11000000000000001</v>
      </c>
      <c r="R320" s="29">
        <v>0.34</v>
      </c>
      <c r="S320" s="30">
        <f>R320*0.95</f>
        <v>0.32300000000000001</v>
      </c>
      <c r="T320" s="30">
        <f>R320*1.05</f>
        <v>0.35700000000000004</v>
      </c>
      <c r="U320" s="29">
        <v>0.34</v>
      </c>
      <c r="V320" s="30">
        <f>U320*0.95</f>
        <v>0.32300000000000001</v>
      </c>
      <c r="W320" s="30">
        <f>U320*1.05</f>
        <v>0.35700000000000004</v>
      </c>
      <c r="X320" s="29">
        <v>0.36</v>
      </c>
      <c r="Y320" s="30">
        <f>X320*0.95</f>
        <v>0.34199999999999997</v>
      </c>
      <c r="Z320" s="30">
        <f>X320*1.05</f>
        <v>0.378</v>
      </c>
      <c r="AA320" s="29">
        <v>0.38</v>
      </c>
      <c r="AB320" s="30">
        <f>AA320*0.95</f>
        <v>0.36099999999999999</v>
      </c>
      <c r="AC320" s="30">
        <f>AA320*1.05</f>
        <v>0.39900000000000002</v>
      </c>
    </row>
    <row r="321" spans="1:29" s="28" customFormat="1" ht="14.5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205</v>
      </c>
      <c r="F321" s="28" t="s">
        <v>108</v>
      </c>
      <c r="G321" s="28" t="s">
        <v>84</v>
      </c>
      <c r="H321" s="28" t="s">
        <v>82</v>
      </c>
      <c r="I321" s="28" t="s">
        <v>75</v>
      </c>
      <c r="K321" s="28" t="s">
        <v>67</v>
      </c>
      <c r="L321" s="28">
        <v>0.05</v>
      </c>
      <c r="M321" s="30">
        <v>4.5000000000000005E-2</v>
      </c>
      <c r="N321" s="30">
        <v>5.5000000000000007E-2</v>
      </c>
      <c r="O321" s="28">
        <v>0.1</v>
      </c>
      <c r="P321" s="30">
        <v>9.0000000000000011E-2</v>
      </c>
      <c r="Q321" s="30">
        <v>0.11000000000000001</v>
      </c>
      <c r="R321" s="29">
        <v>0.28000000000000003</v>
      </c>
      <c r="S321" s="30">
        <f>R321*0.95</f>
        <v>0.26600000000000001</v>
      </c>
      <c r="T321" s="30">
        <f>R321*1.05</f>
        <v>0.29400000000000004</v>
      </c>
      <c r="U321" s="29">
        <v>0.3</v>
      </c>
      <c r="V321" s="30">
        <f>U321*0.95</f>
        <v>0.28499999999999998</v>
      </c>
      <c r="W321" s="30">
        <f>U321*1.05</f>
        <v>0.315</v>
      </c>
      <c r="X321" s="29">
        <v>0.32</v>
      </c>
      <c r="Y321" s="30">
        <f>X321*0.95</f>
        <v>0.30399999999999999</v>
      </c>
      <c r="Z321" s="30">
        <f>X321*1.05</f>
        <v>0.33600000000000002</v>
      </c>
      <c r="AA321" s="29">
        <v>0.34</v>
      </c>
      <c r="AB321" s="30">
        <f>AA321*0.95</f>
        <v>0.32300000000000001</v>
      </c>
      <c r="AC321" s="30">
        <f>AA321*1.05</f>
        <v>0.35700000000000004</v>
      </c>
    </row>
    <row r="322" spans="1:29" s="28" customFormat="1" ht="14.5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206</v>
      </c>
      <c r="F322" s="28" t="s">
        <v>108</v>
      </c>
      <c r="G322" s="28" t="s">
        <v>84</v>
      </c>
      <c r="H322" s="28" t="s">
        <v>82</v>
      </c>
      <c r="I322" s="28" t="s">
        <v>75</v>
      </c>
      <c r="K322" s="28" t="s">
        <v>67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0.16</v>
      </c>
      <c r="S322" s="30">
        <f>R322*0.95</f>
        <v>0.152</v>
      </c>
      <c r="T322" s="30">
        <f>R322*1.05</f>
        <v>0.16800000000000001</v>
      </c>
      <c r="U322" s="29">
        <v>0.18</v>
      </c>
      <c r="V322" s="30">
        <f>U322*0.95</f>
        <v>0.17099999999999999</v>
      </c>
      <c r="W322" s="30">
        <f>U322*1.05</f>
        <v>0.189</v>
      </c>
      <c r="X322" s="29">
        <v>0.2</v>
      </c>
      <c r="Y322" s="30">
        <f>X322*0.95</f>
        <v>0.19</v>
      </c>
      <c r="Z322" s="30">
        <f>X322*1.05</f>
        <v>0.21000000000000002</v>
      </c>
      <c r="AA322" s="29">
        <v>0.22</v>
      </c>
      <c r="AB322" s="30">
        <f>AA322*0.95</f>
        <v>0.20899999999999999</v>
      </c>
      <c r="AC322" s="30">
        <f>AA322*1.05</f>
        <v>0.23100000000000001</v>
      </c>
    </row>
    <row r="323" spans="1:29" s="28" customFormat="1" ht="14.5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260</v>
      </c>
      <c r="F323" s="28" t="s">
        <v>108</v>
      </c>
      <c r="G323" s="28" t="s">
        <v>84</v>
      </c>
      <c r="H323" s="28" t="s">
        <v>82</v>
      </c>
      <c r="I323" s="28" t="s">
        <v>75</v>
      </c>
      <c r="K323" s="28" t="s">
        <v>67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0.62</v>
      </c>
      <c r="S323" s="30">
        <f>R323*0.95</f>
        <v>0.58899999999999997</v>
      </c>
      <c r="T323" s="30">
        <f>R323*1.05</f>
        <v>0.65100000000000002</v>
      </c>
      <c r="U323" s="29">
        <v>0.7</v>
      </c>
      <c r="V323" s="30">
        <f>U323*0.95</f>
        <v>0.66499999999999992</v>
      </c>
      <c r="W323" s="30">
        <f>U323*1.05</f>
        <v>0.73499999999999999</v>
      </c>
      <c r="X323" s="29">
        <v>0.8</v>
      </c>
      <c r="Y323" s="30">
        <f>X323*0.95</f>
        <v>0.76</v>
      </c>
      <c r="Z323" s="30">
        <f>X323*1.05</f>
        <v>0.84000000000000008</v>
      </c>
      <c r="AA323" s="29">
        <v>0.93</v>
      </c>
      <c r="AB323" s="30">
        <f>AA323*0.95</f>
        <v>0.88349999999999995</v>
      </c>
      <c r="AC323" s="30">
        <f>AA323*1.05</f>
        <v>0.97650000000000015</v>
      </c>
    </row>
    <row r="324" spans="1:29" s="28" customFormat="1" ht="14.5" customHeight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261</v>
      </c>
      <c r="F324" s="28" t="s">
        <v>108</v>
      </c>
      <c r="G324" s="28" t="s">
        <v>84</v>
      </c>
      <c r="H324" s="28" t="s">
        <v>82</v>
      </c>
      <c r="I324" s="28" t="s">
        <v>75</v>
      </c>
      <c r="K324" s="28" t="s">
        <v>67</v>
      </c>
      <c r="L324" s="28">
        <v>0.05</v>
      </c>
      <c r="M324" s="30">
        <v>4.5000000000000005E-2</v>
      </c>
      <c r="N324" s="30">
        <v>5.5000000000000007E-2</v>
      </c>
      <c r="O324" s="28">
        <v>7.4999999999999997E-2</v>
      </c>
      <c r="P324" s="30">
        <v>6.7500000000000004E-2</v>
      </c>
      <c r="Q324" s="30">
        <v>8.2500000000000004E-2</v>
      </c>
      <c r="R324" s="29">
        <v>0.15</v>
      </c>
      <c r="S324" s="30">
        <f>R324*0.95</f>
        <v>0.14249999999999999</v>
      </c>
      <c r="T324" s="30">
        <f>R324*1.05</f>
        <v>0.1575</v>
      </c>
      <c r="U324" s="29">
        <v>0.25</v>
      </c>
      <c r="V324" s="30">
        <f>U324*0.95</f>
        <v>0.23749999999999999</v>
      </c>
      <c r="W324" s="30">
        <f>U324*1.05</f>
        <v>0.26250000000000001</v>
      </c>
      <c r="X324" s="29">
        <v>0.3</v>
      </c>
      <c r="Y324" s="30">
        <f>X324*0.95</f>
        <v>0.28499999999999998</v>
      </c>
      <c r="Z324" s="30">
        <f>X324*1.05</f>
        <v>0.315</v>
      </c>
      <c r="AA324" s="29">
        <v>0.34</v>
      </c>
      <c r="AB324" s="30">
        <f>AA324*0.95</f>
        <v>0.32300000000000001</v>
      </c>
      <c r="AC324" s="30">
        <f>AA324*1.05</f>
        <v>0.35700000000000004</v>
      </c>
    </row>
    <row r="325" spans="1:29" s="28" customFormat="1" ht="14.5" customHeight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262</v>
      </c>
      <c r="F325" s="28" t="s">
        <v>108</v>
      </c>
      <c r="G325" s="28" t="s">
        <v>84</v>
      </c>
      <c r="H325" s="28" t="s">
        <v>82</v>
      </c>
      <c r="I325" s="28" t="s">
        <v>75</v>
      </c>
      <c r="K325" s="28" t="s">
        <v>67</v>
      </c>
      <c r="L325" s="28">
        <v>0.05</v>
      </c>
      <c r="M325" s="30">
        <v>4.5000000000000005E-2</v>
      </c>
      <c r="N325" s="30">
        <v>5.5000000000000007E-2</v>
      </c>
      <c r="O325" s="28">
        <v>7.4999999999999997E-2</v>
      </c>
      <c r="P325" s="30">
        <v>6.7500000000000004E-2</v>
      </c>
      <c r="Q325" s="30">
        <v>8.2500000000000004E-2</v>
      </c>
      <c r="R325" s="29">
        <v>0.157</v>
      </c>
      <c r="S325" s="30">
        <f>R325*0.95</f>
        <v>0.14915</v>
      </c>
      <c r="T325" s="30">
        <f>R325*1.05</f>
        <v>0.16485</v>
      </c>
      <c r="U325" s="29">
        <v>0.157</v>
      </c>
      <c r="V325" s="30">
        <f>U325*0.95</f>
        <v>0.14915</v>
      </c>
      <c r="W325" s="30">
        <f>U325*1.05</f>
        <v>0.16485</v>
      </c>
      <c r="X325" s="29">
        <v>0.18</v>
      </c>
      <c r="Y325" s="30">
        <f>X325*0.95</f>
        <v>0.17099999999999999</v>
      </c>
      <c r="Z325" s="30">
        <f>X325*1.05</f>
        <v>0.189</v>
      </c>
      <c r="AA325" s="29">
        <v>0.2</v>
      </c>
      <c r="AB325" s="30">
        <f>AA325*0.95</f>
        <v>0.19</v>
      </c>
      <c r="AC325" s="30">
        <f>AA325*1.05</f>
        <v>0.21000000000000002</v>
      </c>
    </row>
    <row r="326" spans="1:29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207</v>
      </c>
      <c r="F326" s="3" t="s">
        <v>108</v>
      </c>
      <c r="G326" s="3" t="s">
        <v>84</v>
      </c>
      <c r="H326" s="6" t="s">
        <v>82</v>
      </c>
      <c r="I326" s="17" t="s">
        <v>208</v>
      </c>
      <c r="J326" s="3"/>
      <c r="K326" s="3" t="s">
        <v>67</v>
      </c>
      <c r="L326" s="5">
        <v>0.04</v>
      </c>
      <c r="M326" s="5">
        <f>L326*0.75</f>
        <v>0.03</v>
      </c>
      <c r="N326" s="5">
        <f>L326*1.25</f>
        <v>0.05</v>
      </c>
      <c r="O326" s="5">
        <v>5.5E-2</v>
      </c>
      <c r="P326" s="5">
        <f>O326*0.75</f>
        <v>4.1250000000000002E-2</v>
      </c>
      <c r="Q326" s="5">
        <f>O326*1.25</f>
        <v>6.8750000000000006E-2</v>
      </c>
      <c r="R326" s="5">
        <v>7.4999999999999997E-2</v>
      </c>
      <c r="S326" s="5">
        <f>R326*0.75</f>
        <v>5.6249999999999994E-2</v>
      </c>
      <c r="T326" s="5">
        <f>R326*1.25</f>
        <v>9.375E-2</v>
      </c>
      <c r="U326" s="5">
        <v>0.08</v>
      </c>
      <c r="V326" s="5">
        <f>U326*0.75</f>
        <v>0.06</v>
      </c>
      <c r="W326" s="5">
        <f>U326*1.25</f>
        <v>0.1</v>
      </c>
      <c r="X326" s="5">
        <v>0.09</v>
      </c>
      <c r="Y326" s="5">
        <f>X326*0.75</f>
        <v>6.7500000000000004E-2</v>
      </c>
      <c r="Z326" s="5">
        <f>X326*1.25</f>
        <v>0.11249999999999999</v>
      </c>
      <c r="AA326" s="5">
        <v>0.1</v>
      </c>
      <c r="AB326" s="5">
        <f>AA326*0.75</f>
        <v>7.5000000000000011E-2</v>
      </c>
      <c r="AC326" s="5">
        <f>AA326*1.25</f>
        <v>0.125</v>
      </c>
    </row>
    <row r="327" spans="1:29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263</v>
      </c>
      <c r="F327" s="3" t="s">
        <v>102</v>
      </c>
      <c r="G327" s="3" t="s">
        <v>84</v>
      </c>
      <c r="H327" s="3"/>
      <c r="I327" s="3" t="s">
        <v>209</v>
      </c>
      <c r="J327" s="3" t="s">
        <v>210</v>
      </c>
      <c r="K327" s="3" t="s">
        <v>67</v>
      </c>
      <c r="L327" s="5">
        <v>3000</v>
      </c>
      <c r="M327" s="5">
        <f>L327*0.75</f>
        <v>2250</v>
      </c>
      <c r="N327" s="5">
        <f>L327*1.25</f>
        <v>3750</v>
      </c>
      <c r="O327" s="5">
        <v>3000</v>
      </c>
      <c r="P327" s="5">
        <f>O327*0.75</f>
        <v>2250</v>
      </c>
      <c r="Q327" s="5">
        <f>O327*1.25</f>
        <v>3750</v>
      </c>
      <c r="R327" s="5">
        <v>3000</v>
      </c>
      <c r="S327" s="5">
        <f>R327*0.75</f>
        <v>2250</v>
      </c>
      <c r="T327" s="5">
        <f>R327*1.25</f>
        <v>3750</v>
      </c>
      <c r="U327" s="5">
        <v>4000</v>
      </c>
      <c r="V327" s="5">
        <f>U327*0.75</f>
        <v>3000</v>
      </c>
      <c r="W327" s="5">
        <f>U327*1.25</f>
        <v>5000</v>
      </c>
      <c r="X327" s="5">
        <v>4000</v>
      </c>
      <c r="Y327" s="5">
        <f>X327*0.75</f>
        <v>3000</v>
      </c>
      <c r="Z327" s="5">
        <f>X327*1.25</f>
        <v>5000</v>
      </c>
      <c r="AA327" s="5">
        <v>4000</v>
      </c>
      <c r="AB327" s="5">
        <f>AA327*0.75</f>
        <v>3000</v>
      </c>
      <c r="AC327" s="5">
        <f>AA327*1.25</f>
        <v>5000</v>
      </c>
    </row>
    <row r="328" spans="1:29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264</v>
      </c>
      <c r="F328" s="3" t="s">
        <v>102</v>
      </c>
      <c r="G328" s="3" t="s">
        <v>84</v>
      </c>
      <c r="H328" s="3"/>
      <c r="I328" s="3" t="s">
        <v>209</v>
      </c>
      <c r="J328" s="3" t="s">
        <v>210</v>
      </c>
      <c r="K328" s="3" t="s">
        <v>67</v>
      </c>
      <c r="L328" s="5">
        <v>3000</v>
      </c>
      <c r="M328" s="5">
        <f>L328*0.75</f>
        <v>2250</v>
      </c>
      <c r="N328" s="5">
        <f>L328*1.25</f>
        <v>3750</v>
      </c>
      <c r="O328" s="5">
        <v>3000</v>
      </c>
      <c r="P328" s="5">
        <f>O328*0.75</f>
        <v>2250</v>
      </c>
      <c r="Q328" s="5">
        <f>O328*1.25</f>
        <v>3750</v>
      </c>
      <c r="R328" s="5">
        <v>3000</v>
      </c>
      <c r="S328" s="5">
        <f>R328*0.75</f>
        <v>2250</v>
      </c>
      <c r="T328" s="5">
        <f>R328*1.25</f>
        <v>3750</v>
      </c>
      <c r="U328" s="5">
        <v>4000</v>
      </c>
      <c r="V328" s="5">
        <f>U328*0.75</f>
        <v>3000</v>
      </c>
      <c r="W328" s="5">
        <f>U328*1.25</f>
        <v>5000</v>
      </c>
      <c r="X328" s="5">
        <v>4000</v>
      </c>
      <c r="Y328" s="5">
        <f>X328*0.75</f>
        <v>3000</v>
      </c>
      <c r="Z328" s="5">
        <f>X328*1.25</f>
        <v>5000</v>
      </c>
      <c r="AA328" s="5">
        <v>4000</v>
      </c>
      <c r="AB328" s="5">
        <f>AA328*0.75</f>
        <v>3000</v>
      </c>
      <c r="AC328" s="5">
        <f>AA328*1.25</f>
        <v>5000</v>
      </c>
    </row>
    <row r="329" spans="1:29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265</v>
      </c>
      <c r="F329" s="3" t="s">
        <v>102</v>
      </c>
      <c r="G329" s="3" t="s">
        <v>84</v>
      </c>
      <c r="H329" s="3"/>
      <c r="I329" s="3" t="s">
        <v>209</v>
      </c>
      <c r="J329" s="3" t="s">
        <v>210</v>
      </c>
      <c r="K329" s="3" t="s">
        <v>67</v>
      </c>
      <c r="L329" s="5">
        <v>3000</v>
      </c>
      <c r="M329" s="5">
        <f>L329*0.75</f>
        <v>2250</v>
      </c>
      <c r="N329" s="5">
        <f>L329*1.25</f>
        <v>3750</v>
      </c>
      <c r="O329" s="5">
        <v>3000</v>
      </c>
      <c r="P329" s="5">
        <f>O329*0.75</f>
        <v>2250</v>
      </c>
      <c r="Q329" s="5">
        <f>O329*1.25</f>
        <v>3750</v>
      </c>
      <c r="R329" s="5">
        <v>3000</v>
      </c>
      <c r="S329" s="5">
        <f>R329*0.75</f>
        <v>2250</v>
      </c>
      <c r="T329" s="5">
        <f>R329*1.25</f>
        <v>3750</v>
      </c>
      <c r="U329" s="5">
        <v>4000</v>
      </c>
      <c r="V329" s="5">
        <f>U329*0.75</f>
        <v>3000</v>
      </c>
      <c r="W329" s="5">
        <f>U329*1.25</f>
        <v>5000</v>
      </c>
      <c r="X329" s="5">
        <v>4000</v>
      </c>
      <c r="Y329" s="5">
        <f>X329*0.75</f>
        <v>3000</v>
      </c>
      <c r="Z329" s="5">
        <f>X329*1.25</f>
        <v>5000</v>
      </c>
      <c r="AA329" s="5">
        <v>4000</v>
      </c>
      <c r="AB329" s="5">
        <f>AA329*0.75</f>
        <v>3000</v>
      </c>
      <c r="AC329" s="5">
        <f>AA329*1.25</f>
        <v>5000</v>
      </c>
    </row>
    <row r="330" spans="1:29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266</v>
      </c>
      <c r="F330" s="3" t="s">
        <v>102</v>
      </c>
      <c r="G330" s="3" t="s">
        <v>84</v>
      </c>
      <c r="H330" s="3"/>
      <c r="I330" s="3" t="s">
        <v>209</v>
      </c>
      <c r="J330" s="3" t="s">
        <v>210</v>
      </c>
      <c r="K330" s="3" t="s">
        <v>67</v>
      </c>
      <c r="L330" s="5">
        <v>3000</v>
      </c>
      <c r="M330" s="5">
        <f>L330*0.75</f>
        <v>2250</v>
      </c>
      <c r="N330" s="5">
        <f>L330*1.25</f>
        <v>3750</v>
      </c>
      <c r="O330" s="5">
        <v>3000</v>
      </c>
      <c r="P330" s="5">
        <f>O330*0.75</f>
        <v>2250</v>
      </c>
      <c r="Q330" s="5">
        <f>O330*1.25</f>
        <v>3750</v>
      </c>
      <c r="R330" s="5">
        <v>3000</v>
      </c>
      <c r="S330" s="5">
        <f>R330*0.75</f>
        <v>2250</v>
      </c>
      <c r="T330" s="5">
        <f>R330*1.25</f>
        <v>3750</v>
      </c>
      <c r="U330" s="5">
        <v>4000</v>
      </c>
      <c r="V330" s="5">
        <f>U330*0.75</f>
        <v>3000</v>
      </c>
      <c r="W330" s="5">
        <f>U330*1.25</f>
        <v>5000</v>
      </c>
      <c r="X330" s="5">
        <v>4000</v>
      </c>
      <c r="Y330" s="5">
        <f>X330*0.75</f>
        <v>3000</v>
      </c>
      <c r="Z330" s="5">
        <f>X330*1.25</f>
        <v>5000</v>
      </c>
      <c r="AA330" s="5">
        <v>4000</v>
      </c>
      <c r="AB330" s="5">
        <f>AA330*0.75</f>
        <v>3000</v>
      </c>
      <c r="AC330" s="5">
        <f>AA330*1.25</f>
        <v>5000</v>
      </c>
    </row>
    <row r="331" spans="1:29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267</v>
      </c>
      <c r="F331" s="3" t="s">
        <v>102</v>
      </c>
      <c r="G331" s="3" t="s">
        <v>84</v>
      </c>
      <c r="H331" s="3"/>
      <c r="I331" s="3" t="s">
        <v>209</v>
      </c>
      <c r="J331" s="3" t="s">
        <v>210</v>
      </c>
      <c r="K331" s="3" t="s">
        <v>67</v>
      </c>
      <c r="L331" s="5">
        <v>3000</v>
      </c>
      <c r="M331" s="5">
        <f>L331*0.75</f>
        <v>2250</v>
      </c>
      <c r="N331" s="5">
        <f>L331*1.25</f>
        <v>3750</v>
      </c>
      <c r="O331" s="5">
        <v>3000</v>
      </c>
      <c r="P331" s="5">
        <f>O331*0.75</f>
        <v>2250</v>
      </c>
      <c r="Q331" s="5">
        <f>O331*1.25</f>
        <v>3750</v>
      </c>
      <c r="R331" s="5">
        <v>3000</v>
      </c>
      <c r="S331" s="5">
        <f>R331*0.75</f>
        <v>2250</v>
      </c>
      <c r="T331" s="5">
        <f>R331*1.25</f>
        <v>3750</v>
      </c>
      <c r="U331" s="5">
        <v>4000</v>
      </c>
      <c r="V331" s="5">
        <f>U331*0.75</f>
        <v>3000</v>
      </c>
      <c r="W331" s="5">
        <f>U331*1.25</f>
        <v>5000</v>
      </c>
      <c r="X331" s="5">
        <v>4000</v>
      </c>
      <c r="Y331" s="5">
        <f>X331*0.75</f>
        <v>3000</v>
      </c>
      <c r="Z331" s="5">
        <f>X331*1.25</f>
        <v>5000</v>
      </c>
      <c r="AA331" s="5">
        <v>4000</v>
      </c>
      <c r="AB331" s="5">
        <f>AA331*0.75</f>
        <v>3000</v>
      </c>
      <c r="AC331" s="5">
        <f>AA331*1.25</f>
        <v>5000</v>
      </c>
    </row>
    <row r="332" spans="1:29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268</v>
      </c>
      <c r="F332" s="3" t="s">
        <v>102</v>
      </c>
      <c r="G332" s="3" t="s">
        <v>84</v>
      </c>
      <c r="H332" s="3"/>
      <c r="I332" s="3"/>
      <c r="J332" s="3" t="s">
        <v>210</v>
      </c>
      <c r="K332" s="3" t="s">
        <v>67</v>
      </c>
      <c r="L332" s="5">
        <v>1300</v>
      </c>
      <c r="M332" s="5">
        <v>1000</v>
      </c>
      <c r="N332" s="5">
        <v>1500</v>
      </c>
      <c r="O332" s="5">
        <v>1300</v>
      </c>
      <c r="P332" s="5">
        <v>1000</v>
      </c>
      <c r="Q332" s="5">
        <v>1500</v>
      </c>
      <c r="R332" s="5">
        <v>1300</v>
      </c>
      <c r="S332" s="5">
        <v>1000</v>
      </c>
      <c r="T332" s="5">
        <v>1500</v>
      </c>
      <c r="U332" s="5">
        <v>1300</v>
      </c>
      <c r="V332" s="5">
        <v>1000</v>
      </c>
      <c r="W332" s="5">
        <v>1500</v>
      </c>
      <c r="X332" s="5">
        <v>1300</v>
      </c>
      <c r="Y332" s="5">
        <v>1000</v>
      </c>
      <c r="Z332" s="5">
        <v>1500</v>
      </c>
      <c r="AA332" s="5">
        <v>1300</v>
      </c>
      <c r="AB332" s="5">
        <v>1000</v>
      </c>
      <c r="AC332" s="5">
        <v>1500</v>
      </c>
    </row>
    <row r="333" spans="1:29" x14ac:dyDescent="0.2">
      <c r="A333" s="3" t="s">
        <v>29</v>
      </c>
      <c r="B333" s="3" t="s">
        <v>20</v>
      </c>
      <c r="C333" s="3" t="s">
        <v>20</v>
      </c>
      <c r="D333" s="3" t="s">
        <v>20</v>
      </c>
      <c r="E333" s="3" t="s">
        <v>269</v>
      </c>
      <c r="F333" s="3" t="s">
        <v>102</v>
      </c>
      <c r="G333" s="3" t="s">
        <v>84</v>
      </c>
      <c r="H333" s="3"/>
      <c r="I333" s="3"/>
      <c r="J333" s="3" t="s">
        <v>210</v>
      </c>
      <c r="K333" s="3" t="s">
        <v>67</v>
      </c>
      <c r="L333" s="5">
        <f>AVERAGE(M333,N333)</f>
        <v>1150</v>
      </c>
      <c r="M333" s="5">
        <v>800</v>
      </c>
      <c r="N333" s="5">
        <v>1500</v>
      </c>
      <c r="O333" s="5">
        <f>AVERAGE(P333,Q333)</f>
        <v>1150</v>
      </c>
      <c r="P333" s="5">
        <v>800</v>
      </c>
      <c r="Q333" s="5">
        <v>1500</v>
      </c>
      <c r="R333" s="5">
        <f>AVERAGE(S333,T333)</f>
        <v>1150</v>
      </c>
      <c r="S333" s="5">
        <v>800</v>
      </c>
      <c r="T333" s="5">
        <v>1500</v>
      </c>
      <c r="U333" s="5">
        <f>AVERAGE(V333,W333)</f>
        <v>1150</v>
      </c>
      <c r="V333" s="5">
        <v>800</v>
      </c>
      <c r="W333" s="5">
        <v>1500</v>
      </c>
      <c r="X333" s="5">
        <f>AVERAGE(Y333,Z333)</f>
        <v>1150</v>
      </c>
      <c r="Y333" s="5">
        <v>800</v>
      </c>
      <c r="Z333" s="5">
        <v>1500</v>
      </c>
      <c r="AA333" s="5">
        <f>AVERAGE(AB333,AC333)</f>
        <v>1150</v>
      </c>
      <c r="AB333" s="5">
        <v>800</v>
      </c>
      <c r="AC333" s="5">
        <v>1500</v>
      </c>
    </row>
    <row r="334" spans="1:29" x14ac:dyDescent="0.2">
      <c r="A334" s="3" t="s">
        <v>29</v>
      </c>
      <c r="B334" s="3" t="s">
        <v>20</v>
      </c>
      <c r="C334" s="3" t="s">
        <v>20</v>
      </c>
      <c r="D334" s="3" t="s">
        <v>20</v>
      </c>
      <c r="E334" s="3" t="s">
        <v>270</v>
      </c>
      <c r="F334" s="3" t="s">
        <v>102</v>
      </c>
      <c r="G334" s="3" t="s">
        <v>84</v>
      </c>
      <c r="H334" s="3"/>
      <c r="I334" s="3"/>
      <c r="J334" s="3" t="s">
        <v>210</v>
      </c>
      <c r="K334" s="3" t="s">
        <v>67</v>
      </c>
      <c r="L334" s="5">
        <f>AVERAGE(M334,N334)</f>
        <v>3250</v>
      </c>
      <c r="M334" s="5">
        <v>2500</v>
      </c>
      <c r="N334" s="5">
        <v>4000</v>
      </c>
      <c r="O334" s="5">
        <f>AVERAGE(P334,Q334)</f>
        <v>3250</v>
      </c>
      <c r="P334" s="5">
        <v>2500</v>
      </c>
      <c r="Q334" s="5">
        <v>4000</v>
      </c>
      <c r="R334" s="5">
        <f>AVERAGE(S334,T334)</f>
        <v>3250</v>
      </c>
      <c r="S334" s="5">
        <v>2500</v>
      </c>
      <c r="T334" s="5">
        <v>4000</v>
      </c>
      <c r="U334" s="5">
        <f>AVERAGE(V334,W334)</f>
        <v>3250</v>
      </c>
      <c r="V334" s="5">
        <v>2500</v>
      </c>
      <c r="W334" s="5">
        <v>4000</v>
      </c>
      <c r="X334" s="5">
        <f>AVERAGE(Y334,Z334)</f>
        <v>3250</v>
      </c>
      <c r="Y334" s="5">
        <v>2500</v>
      </c>
      <c r="Z334" s="5">
        <v>4000</v>
      </c>
      <c r="AA334" s="5">
        <f>AVERAGE(AB334,AC334)</f>
        <v>3250</v>
      </c>
      <c r="AB334" s="5">
        <v>2500</v>
      </c>
      <c r="AC334" s="5">
        <v>4000</v>
      </c>
    </row>
    <row r="335" spans="1:29" ht="15" x14ac:dyDescent="0.2">
      <c r="A335" s="3" t="s">
        <v>56</v>
      </c>
      <c r="B335" s="22" t="s">
        <v>41</v>
      </c>
      <c r="C335" s="3" t="s">
        <v>124</v>
      </c>
      <c r="D335" s="3" t="s">
        <v>125</v>
      </c>
      <c r="E335" s="22" t="s">
        <v>189</v>
      </c>
      <c r="F335" s="22" t="s">
        <v>183</v>
      </c>
      <c r="G335" s="3" t="s">
        <v>86</v>
      </c>
      <c r="H335" s="3" t="s">
        <v>82</v>
      </c>
      <c r="I335" s="31" t="s">
        <v>290</v>
      </c>
      <c r="J335" s="3" t="s">
        <v>289</v>
      </c>
      <c r="K335" s="3" t="s">
        <v>67</v>
      </c>
      <c r="L335" s="15">
        <v>7.0000000000000007E-2</v>
      </c>
      <c r="M335" s="15">
        <f>L335*0.9</f>
        <v>6.3000000000000014E-2</v>
      </c>
      <c r="N335" s="15">
        <f>L335*1.1</f>
        <v>7.7000000000000013E-2</v>
      </c>
      <c r="O335" s="15">
        <v>7.0000000000000007E-2</v>
      </c>
      <c r="P335" s="15">
        <f>O335*0.9</f>
        <v>6.3000000000000014E-2</v>
      </c>
      <c r="Q335" s="15">
        <f>O335*1.1</f>
        <v>7.7000000000000013E-2</v>
      </c>
      <c r="R335" s="15">
        <v>7.0000000000000007E-2</v>
      </c>
      <c r="S335" s="15">
        <f>R335*0.9</f>
        <v>6.3000000000000014E-2</v>
      </c>
      <c r="T335" s="15">
        <f>R335*1.1</f>
        <v>7.7000000000000013E-2</v>
      </c>
      <c r="U335" s="15">
        <v>7.0000000000000007E-2</v>
      </c>
      <c r="V335" s="15">
        <f>U335*0.9</f>
        <v>6.3000000000000014E-2</v>
      </c>
      <c r="W335" s="15">
        <f>U335*1.1</f>
        <v>7.7000000000000013E-2</v>
      </c>
      <c r="X335" s="15">
        <v>7.0000000000000007E-2</v>
      </c>
      <c r="Y335" s="15">
        <f>X335*0.9</f>
        <v>6.3000000000000014E-2</v>
      </c>
      <c r="Z335" s="15">
        <f>X335*1.1</f>
        <v>7.7000000000000013E-2</v>
      </c>
      <c r="AA335" s="15">
        <v>7.0000000000000007E-2</v>
      </c>
      <c r="AB335" s="15">
        <f>AA335*0.9</f>
        <v>6.3000000000000014E-2</v>
      </c>
      <c r="AC335" s="15">
        <f>AA335*1.1</f>
        <v>7.7000000000000013E-2</v>
      </c>
    </row>
    <row r="336" spans="1:29" s="3" customFormat="1" x14ac:dyDescent="0.2">
      <c r="A336" s="3" t="s">
        <v>56</v>
      </c>
      <c r="B336" s="3" t="s">
        <v>20</v>
      </c>
      <c r="C336" s="3" t="s">
        <v>20</v>
      </c>
      <c r="D336" s="3" t="s">
        <v>20</v>
      </c>
      <c r="E336" s="3" t="s">
        <v>305</v>
      </c>
      <c r="F336" s="3" t="s">
        <v>112</v>
      </c>
      <c r="G336" s="3" t="s">
        <v>276</v>
      </c>
      <c r="H336" s="3" t="s">
        <v>82</v>
      </c>
      <c r="I336" s="3" t="s">
        <v>307</v>
      </c>
      <c r="J336" s="3" t="s">
        <v>306</v>
      </c>
      <c r="K336" s="3" t="s">
        <v>67</v>
      </c>
      <c r="L336" s="3">
        <v>6</v>
      </c>
      <c r="M336" s="3">
        <v>5</v>
      </c>
      <c r="N336" s="3">
        <v>7</v>
      </c>
      <c r="O336" s="3">
        <v>6</v>
      </c>
      <c r="P336" s="3">
        <v>5</v>
      </c>
      <c r="Q336" s="3">
        <v>7</v>
      </c>
      <c r="R336" s="3">
        <v>6</v>
      </c>
      <c r="S336" s="3">
        <v>5</v>
      </c>
      <c r="T336" s="3">
        <v>7</v>
      </c>
      <c r="U336" s="3">
        <v>6</v>
      </c>
      <c r="V336" s="3">
        <v>5</v>
      </c>
      <c r="W336" s="3">
        <v>7</v>
      </c>
      <c r="X336" s="3">
        <v>6</v>
      </c>
      <c r="Y336" s="3">
        <v>5</v>
      </c>
      <c r="Z336" s="3">
        <v>7</v>
      </c>
      <c r="AA336" s="3">
        <v>6</v>
      </c>
      <c r="AB336" s="3">
        <v>5</v>
      </c>
      <c r="AC336" s="3">
        <v>7</v>
      </c>
    </row>
    <row r="337" spans="1:29" x14ac:dyDescent="0.2">
      <c r="A337" s="3" t="s">
        <v>56</v>
      </c>
      <c r="B337" s="3" t="s">
        <v>20</v>
      </c>
      <c r="C337" s="3" t="s">
        <v>20</v>
      </c>
      <c r="D337" s="3" t="s">
        <v>20</v>
      </c>
      <c r="E337" s="3" t="s">
        <v>308</v>
      </c>
      <c r="F337" s="3" t="s">
        <v>99</v>
      </c>
      <c r="G337" s="3" t="s">
        <v>276</v>
      </c>
      <c r="H337" s="3" t="s">
        <v>82</v>
      </c>
      <c r="I337" s="3"/>
      <c r="J337" s="3" t="s">
        <v>309</v>
      </c>
      <c r="K337" s="3" t="s">
        <v>67</v>
      </c>
      <c r="L337" s="3">
        <v>0.18</v>
      </c>
      <c r="M337" s="3">
        <v>0.15</v>
      </c>
      <c r="N337" s="3">
        <v>0.22</v>
      </c>
      <c r="O337" s="3">
        <v>0.18</v>
      </c>
      <c r="P337" s="3">
        <v>0.15</v>
      </c>
      <c r="Q337" s="3">
        <v>0.22</v>
      </c>
      <c r="R337" s="3">
        <v>0.18</v>
      </c>
      <c r="S337" s="3">
        <v>0.15</v>
      </c>
      <c r="T337" s="3">
        <v>0.22</v>
      </c>
      <c r="U337" s="3">
        <v>0.18</v>
      </c>
      <c r="V337" s="3">
        <v>0.15</v>
      </c>
      <c r="W337" s="3">
        <v>0.22</v>
      </c>
      <c r="X337" s="3">
        <v>0.18</v>
      </c>
      <c r="Y337" s="3">
        <v>0.15</v>
      </c>
      <c r="Z337" s="3">
        <v>0.22</v>
      </c>
      <c r="AA337" s="3">
        <v>0.18</v>
      </c>
      <c r="AB337" s="3">
        <v>0.15</v>
      </c>
      <c r="AC337" s="3">
        <v>0.22</v>
      </c>
    </row>
    <row r="338" spans="1:29" x14ac:dyDescent="0.2">
      <c r="A338" s="3" t="s">
        <v>56</v>
      </c>
      <c r="B338" s="3" t="s">
        <v>311</v>
      </c>
      <c r="C338" s="3" t="s">
        <v>20</v>
      </c>
      <c r="D338" s="3" t="s">
        <v>20</v>
      </c>
      <c r="E338" s="3" t="s">
        <v>310</v>
      </c>
      <c r="F338" s="3" t="s">
        <v>99</v>
      </c>
      <c r="G338" s="3" t="s">
        <v>276</v>
      </c>
      <c r="H338" s="3" t="s">
        <v>82</v>
      </c>
      <c r="I338" s="3"/>
      <c r="J338" s="3" t="s">
        <v>309</v>
      </c>
      <c r="K338" s="3" t="s">
        <v>67</v>
      </c>
      <c r="L338" s="3">
        <v>2.1999999999999999E-2</v>
      </c>
      <c r="M338" s="3">
        <v>1.4999999999999999E-2</v>
      </c>
      <c r="N338" s="3">
        <v>3.5000000000000003E-2</v>
      </c>
      <c r="O338" s="3">
        <v>2.1999999999999999E-2</v>
      </c>
      <c r="P338" s="3">
        <v>1.4999999999999999E-2</v>
      </c>
      <c r="Q338" s="3">
        <v>3.5000000000000003E-2</v>
      </c>
      <c r="R338" s="3">
        <v>2.1999999999999999E-2</v>
      </c>
      <c r="S338" s="3">
        <v>1.4999999999999999E-2</v>
      </c>
      <c r="T338" s="3">
        <v>3.5000000000000003E-2</v>
      </c>
      <c r="U338" s="3">
        <v>2.1999999999999999E-2</v>
      </c>
      <c r="V338" s="3">
        <v>1.4999999999999999E-2</v>
      </c>
      <c r="W338" s="3">
        <v>3.5000000000000003E-2</v>
      </c>
      <c r="X338" s="3">
        <v>2.1999999999999999E-2</v>
      </c>
      <c r="Y338" s="3">
        <v>1.4999999999999999E-2</v>
      </c>
      <c r="Z338" s="3">
        <v>3.5000000000000003E-2</v>
      </c>
      <c r="AA338" s="3">
        <v>2.1999999999999999E-2</v>
      </c>
      <c r="AB338" s="3">
        <v>1.4999999999999999E-2</v>
      </c>
      <c r="AC338" s="3">
        <v>3.5000000000000003E-2</v>
      </c>
    </row>
    <row r="339" spans="1:29" x14ac:dyDescent="0.2">
      <c r="A339" s="3" t="s">
        <v>56</v>
      </c>
      <c r="B339" s="3" t="s">
        <v>312</v>
      </c>
      <c r="C339" s="3" t="s">
        <v>20</v>
      </c>
      <c r="D339" s="3" t="s">
        <v>20</v>
      </c>
      <c r="E339" s="3" t="s">
        <v>310</v>
      </c>
      <c r="F339" s="3" t="s">
        <v>99</v>
      </c>
      <c r="G339" s="3" t="s">
        <v>276</v>
      </c>
      <c r="H339" s="3" t="s">
        <v>82</v>
      </c>
      <c r="I339" s="3"/>
      <c r="J339" s="3" t="s">
        <v>309</v>
      </c>
      <c r="K339" s="3" t="s">
        <v>67</v>
      </c>
      <c r="L339" s="3">
        <v>2.5999999999999999E-2</v>
      </c>
      <c r="M339" s="3">
        <v>1.7999999999999999E-2</v>
      </c>
      <c r="N339" s="3">
        <v>0.04</v>
      </c>
      <c r="O339" s="3">
        <v>2.5999999999999999E-2</v>
      </c>
      <c r="P339" s="3">
        <v>1.7999999999999999E-2</v>
      </c>
      <c r="Q339" s="3">
        <v>0.04</v>
      </c>
      <c r="R339" s="3">
        <v>2.5999999999999999E-2</v>
      </c>
      <c r="S339" s="3">
        <v>1.7999999999999999E-2</v>
      </c>
      <c r="T339" s="3">
        <v>0.04</v>
      </c>
      <c r="U339" s="3">
        <v>2.5999999999999999E-2</v>
      </c>
      <c r="V339" s="3">
        <v>1.7999999999999999E-2</v>
      </c>
      <c r="W339" s="3">
        <v>0.04</v>
      </c>
      <c r="X339" s="3">
        <v>2.5999999999999999E-2</v>
      </c>
      <c r="Y339" s="3">
        <v>1.7999999999999999E-2</v>
      </c>
      <c r="Z339" s="3">
        <v>0.04</v>
      </c>
      <c r="AA339" s="3">
        <v>2.5999999999999999E-2</v>
      </c>
      <c r="AB339" s="3">
        <v>1.7999999999999999E-2</v>
      </c>
      <c r="AC339" s="3">
        <v>0.04</v>
      </c>
    </row>
    <row r="340" spans="1:29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313</v>
      </c>
      <c r="F340" s="3" t="s">
        <v>99</v>
      </c>
      <c r="G340" s="3" t="s">
        <v>276</v>
      </c>
      <c r="H340" s="3" t="s">
        <v>82</v>
      </c>
      <c r="I340" s="3"/>
      <c r="J340" s="3" t="s">
        <v>309</v>
      </c>
      <c r="K340" s="3" t="s">
        <v>67</v>
      </c>
      <c r="L340" s="3">
        <v>3.0000000000000001E-5</v>
      </c>
      <c r="M340" s="3">
        <v>2.0000000000000002E-5</v>
      </c>
      <c r="N340" s="3">
        <v>4.0000000000000003E-5</v>
      </c>
      <c r="O340" s="3">
        <v>3.0000000000000001E-5</v>
      </c>
      <c r="P340" s="3">
        <v>2.0000000000000002E-5</v>
      </c>
      <c r="Q340" s="3">
        <v>4.0000000000000003E-5</v>
      </c>
      <c r="R340" s="3">
        <v>3.0000000000000001E-5</v>
      </c>
      <c r="S340" s="3">
        <v>2.0000000000000002E-5</v>
      </c>
      <c r="T340" s="3">
        <v>4.0000000000000003E-5</v>
      </c>
      <c r="U340" s="3">
        <v>3.0000000000000001E-5</v>
      </c>
      <c r="V340" s="3">
        <v>2.0000000000000002E-5</v>
      </c>
      <c r="W340" s="3">
        <v>4.0000000000000003E-5</v>
      </c>
      <c r="X340" s="3">
        <v>3.0000000000000001E-5</v>
      </c>
      <c r="Y340" s="3">
        <v>2.0000000000000002E-5</v>
      </c>
      <c r="Z340" s="3">
        <v>4.0000000000000003E-5</v>
      </c>
      <c r="AA340" s="3">
        <v>3.0000000000000001E-5</v>
      </c>
      <c r="AB340" s="3">
        <v>2.0000000000000002E-5</v>
      </c>
      <c r="AC340" s="3">
        <v>4.0000000000000003E-5</v>
      </c>
    </row>
    <row r="341" spans="1:29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314</v>
      </c>
      <c r="F341" s="3" t="s">
        <v>99</v>
      </c>
      <c r="G341" s="3" t="s">
        <v>276</v>
      </c>
      <c r="H341" s="3" t="s">
        <v>82</v>
      </c>
      <c r="I341" s="3"/>
      <c r="J341" s="3" t="s">
        <v>309</v>
      </c>
      <c r="K341" s="3" t="s">
        <v>315</v>
      </c>
      <c r="L341" s="3">
        <v>1</v>
      </c>
      <c r="M341" s="3"/>
      <c r="N341" s="3"/>
      <c r="O341" s="3">
        <v>1</v>
      </c>
      <c r="P341" s="3"/>
      <c r="Q341" s="3"/>
      <c r="R341" s="3">
        <v>1</v>
      </c>
      <c r="S341" s="3"/>
      <c r="T341" s="3"/>
      <c r="U341" s="3">
        <v>1</v>
      </c>
      <c r="V341" s="3"/>
      <c r="W341" s="3"/>
      <c r="X341" s="3">
        <v>1</v>
      </c>
      <c r="Y341" s="3"/>
      <c r="Z341" s="3"/>
      <c r="AA341" s="3">
        <v>1</v>
      </c>
      <c r="AB341" s="3"/>
      <c r="AC341" s="3"/>
    </row>
    <row r="342" spans="1:29" x14ac:dyDescent="0.2">
      <c r="A342" s="3" t="s">
        <v>56</v>
      </c>
      <c r="B342" s="3" t="s">
        <v>20</v>
      </c>
      <c r="C342" s="3" t="s">
        <v>20</v>
      </c>
      <c r="D342" s="3" t="s">
        <v>20</v>
      </c>
      <c r="E342" s="3" t="s">
        <v>316</v>
      </c>
      <c r="F342" s="3" t="s">
        <v>99</v>
      </c>
      <c r="G342" s="3" t="s">
        <v>276</v>
      </c>
      <c r="H342" s="3" t="s">
        <v>82</v>
      </c>
      <c r="I342" s="3"/>
      <c r="J342" s="3" t="s">
        <v>309</v>
      </c>
      <c r="K342" s="3" t="s">
        <v>67</v>
      </c>
      <c r="L342" s="3">
        <v>0.1</v>
      </c>
      <c r="M342" s="3">
        <v>0.05</v>
      </c>
      <c r="N342" s="3">
        <v>0.15</v>
      </c>
      <c r="O342" s="3">
        <v>0.1</v>
      </c>
      <c r="P342" s="3">
        <v>0.05</v>
      </c>
      <c r="Q342" s="3">
        <v>0.15</v>
      </c>
      <c r="R342" s="3">
        <v>0.1</v>
      </c>
      <c r="S342" s="3">
        <v>0.05</v>
      </c>
      <c r="T342" s="3">
        <v>0.15</v>
      </c>
      <c r="U342" s="3">
        <v>0.1</v>
      </c>
      <c r="V342" s="3">
        <v>0.05</v>
      </c>
      <c r="W342" s="3">
        <v>0.15</v>
      </c>
      <c r="X342" s="3">
        <v>0.1</v>
      </c>
      <c r="Y342" s="3">
        <v>0.05</v>
      </c>
      <c r="Z342" s="3">
        <v>0.15</v>
      </c>
      <c r="AA342" s="3">
        <v>0.1</v>
      </c>
      <c r="AB342" s="3">
        <v>0.05</v>
      </c>
      <c r="AC342" s="3">
        <v>0.15</v>
      </c>
    </row>
    <row r="343" spans="1:29" x14ac:dyDescent="0.2">
      <c r="A343" s="3" t="s">
        <v>56</v>
      </c>
      <c r="B343" s="3" t="s">
        <v>20</v>
      </c>
      <c r="C343" s="3" t="s">
        <v>20</v>
      </c>
      <c r="D343" s="3" t="s">
        <v>20</v>
      </c>
      <c r="E343" s="3" t="s">
        <v>317</v>
      </c>
      <c r="F343" s="3" t="s">
        <v>99</v>
      </c>
      <c r="G343" s="3" t="s">
        <v>276</v>
      </c>
      <c r="H343" s="3" t="s">
        <v>82</v>
      </c>
      <c r="I343" s="3"/>
      <c r="J343" s="3" t="s">
        <v>309</v>
      </c>
      <c r="K343" s="3" t="s">
        <v>67</v>
      </c>
      <c r="L343" s="3">
        <v>0.11</v>
      </c>
      <c r="M343" s="3">
        <v>0</v>
      </c>
      <c r="N343" s="3">
        <v>0.2</v>
      </c>
      <c r="O343" s="3">
        <v>0.11</v>
      </c>
      <c r="P343" s="3">
        <v>0</v>
      </c>
      <c r="Q343" s="3">
        <v>0.2</v>
      </c>
      <c r="R343" s="3">
        <v>0.11</v>
      </c>
      <c r="S343" s="3">
        <v>0</v>
      </c>
      <c r="T343" s="3">
        <v>0.2</v>
      </c>
      <c r="U343" s="3">
        <v>0.11</v>
      </c>
      <c r="V343" s="3">
        <v>0</v>
      </c>
      <c r="W343" s="3">
        <v>0.2</v>
      </c>
      <c r="X343" s="3">
        <v>0.11</v>
      </c>
      <c r="Y343" s="3">
        <v>0</v>
      </c>
      <c r="Z343" s="3">
        <v>0.2</v>
      </c>
      <c r="AA343" s="3">
        <v>0.11</v>
      </c>
      <c r="AB343" s="3">
        <v>0</v>
      </c>
      <c r="AC343" s="3">
        <v>0.2</v>
      </c>
    </row>
    <row r="344" spans="1:29" s="3" customFormat="1" x14ac:dyDescent="0.2">
      <c r="A344" s="3" t="s">
        <v>27</v>
      </c>
      <c r="B344" s="3" t="s">
        <v>144</v>
      </c>
      <c r="C344" s="3" t="s">
        <v>20</v>
      </c>
      <c r="D344" s="3" t="s">
        <v>20</v>
      </c>
      <c r="E344" s="3" t="s">
        <v>318</v>
      </c>
      <c r="F344" s="3" t="s">
        <v>99</v>
      </c>
      <c r="G344" s="3" t="s">
        <v>319</v>
      </c>
      <c r="H344" s="3" t="s">
        <v>82</v>
      </c>
      <c r="J344" s="3" t="s">
        <v>309</v>
      </c>
      <c r="K344" s="3" t="s">
        <v>67</v>
      </c>
      <c r="L344" s="3">
        <v>0.05</v>
      </c>
      <c r="M344" s="3">
        <v>0.04</v>
      </c>
      <c r="N344" s="3">
        <v>0.06</v>
      </c>
      <c r="O344" s="3">
        <v>0.05</v>
      </c>
      <c r="P344" s="3">
        <v>0.04</v>
      </c>
      <c r="Q344" s="3">
        <v>0.06</v>
      </c>
      <c r="R344" s="3">
        <v>0.05</v>
      </c>
      <c r="S344" s="3">
        <v>0.04</v>
      </c>
      <c r="T344" s="3">
        <v>0.06</v>
      </c>
      <c r="U344" s="3">
        <v>0.05</v>
      </c>
      <c r="V344" s="3">
        <v>0.04</v>
      </c>
      <c r="W344" s="3">
        <v>0.06</v>
      </c>
      <c r="X344" s="3">
        <v>0.05</v>
      </c>
      <c r="Y344" s="3">
        <v>0.04</v>
      </c>
      <c r="Z344" s="3">
        <v>0.06</v>
      </c>
      <c r="AA344" s="3">
        <v>0.05</v>
      </c>
      <c r="AB344" s="3">
        <v>0.04</v>
      </c>
      <c r="AC344" s="3">
        <v>0.06</v>
      </c>
    </row>
    <row r="345" spans="1:29" x14ac:dyDescent="0.2">
      <c r="A345" s="3" t="s">
        <v>56</v>
      </c>
      <c r="B345" s="3" t="s">
        <v>18</v>
      </c>
      <c r="C345" s="3" t="s">
        <v>20</v>
      </c>
      <c r="D345" s="3" t="s">
        <v>20</v>
      </c>
      <c r="E345" s="3" t="s">
        <v>320</v>
      </c>
      <c r="F345" s="3" t="s">
        <v>99</v>
      </c>
      <c r="G345" s="3" t="s">
        <v>276</v>
      </c>
      <c r="H345" s="3" t="s">
        <v>82</v>
      </c>
      <c r="I345" s="3"/>
      <c r="J345" s="3" t="s">
        <v>309</v>
      </c>
      <c r="K345" s="3" t="s">
        <v>67</v>
      </c>
      <c r="L345" s="3">
        <v>0.15</v>
      </c>
      <c r="M345" s="3">
        <v>0.1</v>
      </c>
      <c r="N345" s="3">
        <v>0.22</v>
      </c>
      <c r="O345" s="3">
        <v>0.15</v>
      </c>
      <c r="P345" s="3">
        <v>0.1</v>
      </c>
      <c r="Q345" s="3">
        <v>0.22</v>
      </c>
      <c r="R345" s="3">
        <v>0.15</v>
      </c>
      <c r="S345" s="3">
        <v>0.1</v>
      </c>
      <c r="T345" s="3">
        <v>0.22</v>
      </c>
      <c r="U345" s="3">
        <v>0.15</v>
      </c>
      <c r="V345" s="3">
        <v>0.1</v>
      </c>
      <c r="W345" s="3">
        <v>0.22</v>
      </c>
      <c r="X345" s="3">
        <v>0.15</v>
      </c>
      <c r="Y345" s="3">
        <v>0.1</v>
      </c>
      <c r="Z345" s="3">
        <v>0.22</v>
      </c>
      <c r="AA345" s="3">
        <v>0.15</v>
      </c>
      <c r="AB345" s="3">
        <v>0.1</v>
      </c>
      <c r="AC345" s="3">
        <v>0.22</v>
      </c>
    </row>
    <row r="346" spans="1:29" x14ac:dyDescent="0.2">
      <c r="A346" s="3" t="s">
        <v>56</v>
      </c>
      <c r="B346" s="3" t="s">
        <v>40</v>
      </c>
      <c r="C346" s="3" t="s">
        <v>20</v>
      </c>
      <c r="D346" s="3" t="s">
        <v>20</v>
      </c>
      <c r="E346" s="3" t="s">
        <v>320</v>
      </c>
      <c r="F346" s="3" t="s">
        <v>99</v>
      </c>
      <c r="G346" s="3" t="s">
        <v>276</v>
      </c>
      <c r="H346" s="3" t="s">
        <v>82</v>
      </c>
      <c r="I346" s="3"/>
      <c r="J346" s="3" t="s">
        <v>309</v>
      </c>
      <c r="K346" s="3" t="s">
        <v>67</v>
      </c>
      <c r="L346" s="3">
        <v>0.12</v>
      </c>
      <c r="M346" s="3">
        <v>0.08</v>
      </c>
      <c r="N346" s="3">
        <v>0.18</v>
      </c>
      <c r="O346" s="3">
        <v>0.12</v>
      </c>
      <c r="P346" s="3">
        <v>0.08</v>
      </c>
      <c r="Q346" s="3">
        <v>0.18</v>
      </c>
      <c r="R346" s="3">
        <v>0.12</v>
      </c>
      <c r="S346" s="3">
        <v>0.08</v>
      </c>
      <c r="T346" s="3">
        <v>0.18</v>
      </c>
      <c r="U346" s="3">
        <v>0.12</v>
      </c>
      <c r="V346" s="3">
        <v>0.08</v>
      </c>
      <c r="W346" s="3">
        <v>0.18</v>
      </c>
      <c r="X346" s="3">
        <v>0.12</v>
      </c>
      <c r="Y346" s="3">
        <v>0.08</v>
      </c>
      <c r="Z346" s="3">
        <v>0.18</v>
      </c>
      <c r="AA346" s="3">
        <v>0.12</v>
      </c>
      <c r="AB346" s="3">
        <v>0.08</v>
      </c>
      <c r="AC346" s="3">
        <v>0.18</v>
      </c>
    </row>
    <row r="347" spans="1:29" x14ac:dyDescent="0.2">
      <c r="A347" s="3" t="s">
        <v>56</v>
      </c>
      <c r="B347" s="3" t="s">
        <v>237</v>
      </c>
      <c r="C347" s="3" t="s">
        <v>20</v>
      </c>
      <c r="D347" s="3" t="s">
        <v>20</v>
      </c>
      <c r="E347" s="3" t="s">
        <v>320</v>
      </c>
      <c r="F347" s="3" t="s">
        <v>99</v>
      </c>
      <c r="G347" s="3" t="s">
        <v>276</v>
      </c>
      <c r="H347" s="3" t="s">
        <v>82</v>
      </c>
      <c r="I347" s="3"/>
      <c r="J347" s="3" t="s">
        <v>309</v>
      </c>
      <c r="K347" s="3" t="s">
        <v>67</v>
      </c>
      <c r="L347" s="3">
        <v>0.18</v>
      </c>
      <c r="M347" s="3">
        <v>0.15</v>
      </c>
      <c r="N347" s="3">
        <v>0.22</v>
      </c>
      <c r="O347" s="3">
        <v>0.18</v>
      </c>
      <c r="P347" s="3">
        <v>0.15</v>
      </c>
      <c r="Q347" s="3">
        <v>0.22</v>
      </c>
      <c r="R347" s="3">
        <v>0.18</v>
      </c>
      <c r="S347" s="3">
        <v>0.15</v>
      </c>
      <c r="T347" s="3">
        <v>0.22</v>
      </c>
      <c r="U347" s="3">
        <v>0.18</v>
      </c>
      <c r="V347" s="3">
        <v>0.15</v>
      </c>
      <c r="W347" s="3">
        <v>0.22</v>
      </c>
      <c r="X347" s="3">
        <v>0.18</v>
      </c>
      <c r="Y347" s="3">
        <v>0.15</v>
      </c>
      <c r="Z347" s="3">
        <v>0.22</v>
      </c>
      <c r="AA347" s="3">
        <v>0.18</v>
      </c>
      <c r="AB347" s="3">
        <v>0.15</v>
      </c>
      <c r="AC347" s="3">
        <v>0.22</v>
      </c>
    </row>
    <row r="348" spans="1:29" x14ac:dyDescent="0.2">
      <c r="A348" s="3" t="s">
        <v>56</v>
      </c>
      <c r="B348" s="3" t="s">
        <v>20</v>
      </c>
      <c r="C348" s="3" t="s">
        <v>20</v>
      </c>
      <c r="D348" s="3" t="s">
        <v>20</v>
      </c>
      <c r="E348" s="3" t="s">
        <v>321</v>
      </c>
      <c r="F348" s="3" t="s">
        <v>99</v>
      </c>
      <c r="G348" s="3" t="s">
        <v>276</v>
      </c>
      <c r="H348" s="3" t="s">
        <v>82</v>
      </c>
      <c r="I348" s="3"/>
      <c r="J348" s="3" t="s">
        <v>309</v>
      </c>
      <c r="K348" s="3" t="s">
        <v>67</v>
      </c>
      <c r="L348" s="3">
        <v>0.03</v>
      </c>
      <c r="M348" s="3">
        <v>0.02</v>
      </c>
      <c r="N348" s="3">
        <v>0.05</v>
      </c>
      <c r="O348" s="3">
        <v>0.03</v>
      </c>
      <c r="P348" s="3">
        <v>0.02</v>
      </c>
      <c r="Q348" s="3">
        <v>0.05</v>
      </c>
      <c r="R348" s="3">
        <v>0.03</v>
      </c>
      <c r="S348" s="3">
        <v>0.02</v>
      </c>
      <c r="T348" s="3">
        <v>0.05</v>
      </c>
      <c r="U348" s="3">
        <v>0.03</v>
      </c>
      <c r="V348" s="3">
        <v>0.02</v>
      </c>
      <c r="W348" s="3">
        <v>0.05</v>
      </c>
      <c r="X348" s="3">
        <v>0.03</v>
      </c>
      <c r="Y348" s="3">
        <v>0.02</v>
      </c>
      <c r="Z348" s="3">
        <v>0.05</v>
      </c>
      <c r="AA348" s="3">
        <v>0.03</v>
      </c>
      <c r="AB348" s="3">
        <v>0.02</v>
      </c>
      <c r="AC348" s="3">
        <v>0.05</v>
      </c>
    </row>
  </sheetData>
  <autoFilter ref="A2:AC343" xr:uid="{00000000-0009-0000-0000-000000000000}"/>
  <phoneticPr fontId="10" type="noConversion"/>
  <hyperlinks>
    <hyperlink ref="I262" r:id="rId1" display="https://theicct.org/wp-content/uploads/2021/12/eu-tractor-trailers-analysis-aug21-2.pdf" xr:uid="{00000000-0004-0000-0000-000000000000}"/>
    <hyperlink ref="I173" r:id="rId2" display="https://theicct.org/sites/default/files/publications/ICCT_EU-HDV-tech-2025-30_20180116.pdf" xr:uid="{00000000-0004-0000-0000-000001000000}"/>
    <hyperlink ref="I290" r:id="rId3" xr:uid="{00000000-0004-0000-0000-000002000000}"/>
    <hyperlink ref="I289" r:id="rId4" xr:uid="{00000000-0004-0000-0000-000003000000}"/>
    <hyperlink ref="I288" r:id="rId5" xr:uid="{00000000-0004-0000-0000-000004000000}"/>
    <hyperlink ref="I275" r:id="rId6" xr:uid="{00000000-0004-0000-0000-000005000000}"/>
    <hyperlink ref="I276" r:id="rId7" xr:uid="{00000000-0004-0000-0000-000006000000}"/>
    <hyperlink ref="I277" r:id="rId8" xr:uid="{00000000-0004-0000-0000-000007000000}"/>
    <hyperlink ref="I278" r:id="rId9" xr:uid="{00000000-0004-0000-0000-000008000000}"/>
    <hyperlink ref="I265" r:id="rId10" xr:uid="{00000000-0004-0000-0000-000009000000}"/>
    <hyperlink ref="I209" r:id="rId11" xr:uid="{00000000-0004-0000-0000-00000A000000}"/>
    <hyperlink ref="I210" r:id="rId12" xr:uid="{00000000-0004-0000-0000-00000B000000}"/>
    <hyperlink ref="I263" r:id="rId13" xr:uid="{00000000-0004-0000-0000-00000C000000}"/>
    <hyperlink ref="I218" r:id="rId14" xr:uid="{00000000-0004-0000-0000-00000D000000}"/>
    <hyperlink ref="I219" r:id="rId15" xr:uid="{00000000-0004-0000-0000-00000E000000}"/>
    <hyperlink ref="I220" r:id="rId16" xr:uid="{00000000-0004-0000-0000-00000F000000}"/>
    <hyperlink ref="I221" r:id="rId17" xr:uid="{00000000-0004-0000-0000-000010000000}"/>
    <hyperlink ref="I223" r:id="rId18" xr:uid="{00000000-0004-0000-0000-000011000000}"/>
    <hyperlink ref="I224" r:id="rId19" xr:uid="{00000000-0004-0000-0000-000012000000}"/>
    <hyperlink ref="I166" r:id="rId20" xr:uid="{00000000-0004-0000-0000-000013000000}"/>
    <hyperlink ref="I167" r:id="rId21" xr:uid="{00000000-0004-0000-0000-000014000000}"/>
    <hyperlink ref="I168" r:id="rId22" xr:uid="{00000000-0004-0000-0000-000015000000}"/>
    <hyperlink ref="I169" r:id="rId23" xr:uid="{00000000-0004-0000-0000-000016000000}"/>
    <hyperlink ref="I171" r:id="rId24" xr:uid="{00000000-0004-0000-0000-000017000000}"/>
    <hyperlink ref="I172" r:id="rId25" xr:uid="{00000000-0004-0000-0000-000018000000}"/>
    <hyperlink ref="I253" r:id="rId26" xr:uid="{00000000-0004-0000-0000-000019000000}"/>
    <hyperlink ref="I254" r:id="rId27" xr:uid="{00000000-0004-0000-0000-00001A000000}"/>
    <hyperlink ref="I255" r:id="rId28" xr:uid="{00000000-0004-0000-0000-00001B000000}"/>
    <hyperlink ref="I256" r:id="rId29" xr:uid="{00000000-0004-0000-0000-00001C000000}"/>
    <hyperlink ref="I258" r:id="rId30" xr:uid="{00000000-0004-0000-0000-00001D000000}"/>
    <hyperlink ref="I259" r:id="rId31" xr:uid="{00000000-0004-0000-0000-00001E000000}"/>
    <hyperlink ref="I159" r:id="rId32" xr:uid="{00000000-0004-0000-0000-00001F000000}"/>
    <hyperlink ref="I160" r:id="rId33" xr:uid="{00000000-0004-0000-0000-000020000000}"/>
    <hyperlink ref="I161" r:id="rId34" xr:uid="{00000000-0004-0000-0000-000021000000}"/>
    <hyperlink ref="I162" r:id="rId35" xr:uid="{00000000-0004-0000-0000-000022000000}"/>
    <hyperlink ref="I164" r:id="rId36" xr:uid="{00000000-0004-0000-0000-000023000000}"/>
    <hyperlink ref="I165" r:id="rId37" xr:uid="{00000000-0004-0000-0000-000024000000}"/>
    <hyperlink ref="I246" r:id="rId38" xr:uid="{00000000-0004-0000-0000-000025000000}"/>
    <hyperlink ref="I247" r:id="rId39" xr:uid="{00000000-0004-0000-0000-000026000000}"/>
    <hyperlink ref="I248" r:id="rId40" xr:uid="{00000000-0004-0000-0000-000027000000}"/>
    <hyperlink ref="I249" r:id="rId41" xr:uid="{00000000-0004-0000-0000-000028000000}"/>
    <hyperlink ref="I251" r:id="rId42" xr:uid="{00000000-0004-0000-0000-000029000000}"/>
    <hyperlink ref="I252" r:id="rId43" xr:uid="{00000000-0004-0000-0000-00002A000000}"/>
    <hyperlink ref="I232" r:id="rId44" xr:uid="{00000000-0004-0000-0000-00002B000000}"/>
    <hyperlink ref="I233" r:id="rId45" xr:uid="{00000000-0004-0000-0000-00002C000000}"/>
    <hyperlink ref="I234" r:id="rId46" xr:uid="{00000000-0004-0000-0000-00002D000000}"/>
    <hyperlink ref="I235" r:id="rId47" xr:uid="{00000000-0004-0000-0000-00002E000000}"/>
    <hyperlink ref="I237" r:id="rId48" xr:uid="{00000000-0004-0000-0000-00002F000000}"/>
    <hyperlink ref="I238" r:id="rId49" xr:uid="{00000000-0004-0000-0000-000030000000}"/>
    <hyperlink ref="I239" r:id="rId50" xr:uid="{00000000-0004-0000-0000-000031000000}"/>
    <hyperlink ref="I240" r:id="rId51" xr:uid="{00000000-0004-0000-0000-000032000000}"/>
    <hyperlink ref="I241" r:id="rId52" xr:uid="{00000000-0004-0000-0000-000033000000}"/>
    <hyperlink ref="I242" r:id="rId53" xr:uid="{00000000-0004-0000-0000-000034000000}"/>
    <hyperlink ref="I244" r:id="rId54" xr:uid="{00000000-0004-0000-0000-000035000000}"/>
    <hyperlink ref="I245" r:id="rId55" xr:uid="{00000000-0004-0000-0000-000036000000}"/>
    <hyperlink ref="I195" r:id="rId56" xr:uid="{00000000-0004-0000-0000-000037000000}"/>
    <hyperlink ref="I196" r:id="rId57" xr:uid="{00000000-0004-0000-0000-000038000000}"/>
    <hyperlink ref="I197" r:id="rId58" xr:uid="{00000000-0004-0000-0000-000039000000}"/>
    <hyperlink ref="I198" r:id="rId59" xr:uid="{00000000-0004-0000-0000-00003A000000}"/>
    <hyperlink ref="I200" r:id="rId60" xr:uid="{00000000-0004-0000-0000-00003B000000}"/>
    <hyperlink ref="I201" r:id="rId61" xr:uid="{00000000-0004-0000-0000-00003C000000}"/>
    <hyperlink ref="I132" r:id="rId62" xr:uid="{00000000-0004-0000-0000-00003D000000}"/>
    <hyperlink ref="I291" r:id="rId63" xr:uid="{00000000-0004-0000-0000-00003E000000}"/>
    <hyperlink ref="I228:I231" r:id="rId64" display="https://www.mdpi.com/2032-6653/11/1/12/pdf" xr:uid="{00000000-0004-0000-0000-00003F000000}"/>
    <hyperlink ref="I30" r:id="rId65" xr:uid="{00000000-0004-0000-0000-000040000000}"/>
    <hyperlink ref="I222" r:id="rId66" xr:uid="{00000000-0004-0000-0000-000042000000}"/>
    <hyperlink ref="I170" r:id="rId67" xr:uid="{00000000-0004-0000-0000-000043000000}"/>
    <hyperlink ref="I257" r:id="rId68" xr:uid="{00000000-0004-0000-0000-000044000000}"/>
    <hyperlink ref="I163" r:id="rId69" xr:uid="{00000000-0004-0000-0000-000045000000}"/>
    <hyperlink ref="I250" r:id="rId70" xr:uid="{00000000-0004-0000-0000-000046000000}"/>
    <hyperlink ref="I236" r:id="rId71" xr:uid="{00000000-0004-0000-0000-000047000000}"/>
    <hyperlink ref="I243" r:id="rId72" xr:uid="{00000000-0004-0000-0000-000048000000}"/>
    <hyperlink ref="I199" r:id="rId73" xr:uid="{00000000-0004-0000-0000-000049000000}"/>
    <hyperlink ref="I295" r:id="rId74" xr:uid="{00000000-0004-0000-0000-00004A000000}"/>
    <hyperlink ref="I33" r:id="rId75" xr:uid="{00000000-0004-0000-0000-00004B000000}"/>
    <hyperlink ref="I264" r:id="rId76" xr:uid="{00000000-0004-0000-0000-00004D000000}"/>
    <hyperlink ref="I268" r:id="rId77" display="https://ec.europa.eu/clima/sites/clima/files/transport/vehicles/heavy/docs/hdv_lightweighting_en.pdf" xr:uid="{9FCBE08B-49C8-A645-8156-60BEF5F466C4}"/>
    <hyperlink ref="I304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9" r:id="rId85" xr:uid="{52061527-F5C1-124B-8FBA-371DAFE14ADD}"/>
    <hyperlink ref="I55" r:id="rId86" xr:uid="{B73BA8D6-F12E-D442-BBC7-0AA06F081C1C}"/>
    <hyperlink ref="I53" r:id="rId87" xr:uid="{CC712DDC-33C1-D943-8724-7C8655AAE4A7}"/>
    <hyperlink ref="I100" r:id="rId88" xr:uid="{137FDBE3-6D6B-0C44-B27B-E7F20C14328B}"/>
    <hyperlink ref="I101" r:id="rId89" xr:uid="{44CC95DD-5BB1-E448-A969-D9540EFE4E87}"/>
    <hyperlink ref="I102" r:id="rId90" xr:uid="{0F21DDE9-2CBD-2441-B65E-52DE9E0ADE0F}"/>
    <hyperlink ref="I103" r:id="rId91" xr:uid="{79BE1221-0C89-074C-83AC-7B00F73ED494}"/>
    <hyperlink ref="I104" r:id="rId92" xr:uid="{7F666866-5B2C-8A4B-B0B3-666971522183}"/>
    <hyperlink ref="I105" r:id="rId93" xr:uid="{609636D1-6BD2-D64C-891F-922FA4EB8DF9}"/>
    <hyperlink ref="I106" r:id="rId94" xr:uid="{214839A0-83B8-7242-B509-7CDEA9663C7C}"/>
    <hyperlink ref="I107" r:id="rId95" xr:uid="{E9DEA2FE-7CE5-2748-9CA0-254D67AFF611}"/>
    <hyperlink ref="I108" r:id="rId96" xr:uid="{F6E6C9B5-281F-A44B-A657-291F26736734}"/>
    <hyperlink ref="I109" r:id="rId97" xr:uid="{EAE0564D-BD5C-8543-BA42-F16B83D214BD}"/>
    <hyperlink ref="I110" r:id="rId98" xr:uid="{3C802C2C-826A-F747-977D-A7F506F5AAA7}"/>
    <hyperlink ref="I111" r:id="rId99" xr:uid="{9F6D9BE5-A9E8-8140-9B55-7B3DCEFA1181}"/>
    <hyperlink ref="I112" r:id="rId100" xr:uid="{3DE334EC-6FD8-DD41-A838-909C27B92D8D}"/>
    <hyperlink ref="I335" r:id="rId101" xr:uid="{87F4454C-B975-264F-916A-E11649BC631F}"/>
    <hyperlink ref="I70" r:id="rId102" xr:uid="{8033FD9F-5AAD-DA42-A79C-8A07CB1C0D1C}"/>
  </hyperlinks>
  <pageMargins left="0.7" right="0.7" top="0.75" bottom="0.75" header="0.3" footer="0.3"/>
  <pageSetup paperSize="9" orientation="portrait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Sacchi, Romain</cp:lastModifiedBy>
  <cp:lastPrinted>2018-04-03T10:01:03Z</cp:lastPrinted>
  <dcterms:created xsi:type="dcterms:W3CDTF">2015-02-02T14:11:12Z</dcterms:created>
  <dcterms:modified xsi:type="dcterms:W3CDTF">2025-09-01T15:09:39Z</dcterms:modified>
</cp:coreProperties>
</file>