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acchi_r\Documents\GitHub\carculator_truck\dev\"/>
    </mc:Choice>
  </mc:AlternateContent>
  <bookViews>
    <workbookView xWindow="38280" yWindow="-120" windowWidth="29040" windowHeight="15840" tabRatio="518"/>
  </bookViews>
  <sheets>
    <sheet name="Vehicle parameters" sheetId="22" r:id="rId1"/>
  </sheets>
  <definedNames>
    <definedName name="_xlnm._FilterDatabase" localSheetId="0" hidden="1">'Vehicle parameters'!$A$2:$AC$429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416" i="22" l="1"/>
  <c r="AB416" i="22"/>
  <c r="Z416" i="22"/>
  <c r="Y416" i="22"/>
  <c r="W416" i="22"/>
  <c r="V416" i="22"/>
  <c r="T416" i="22"/>
  <c r="S416" i="22"/>
  <c r="Q416" i="22"/>
  <c r="P416" i="22"/>
  <c r="AC402" i="22"/>
  <c r="AB402" i="22"/>
  <c r="Z402" i="22"/>
  <c r="Y402" i="22"/>
  <c r="W402" i="22"/>
  <c r="V402" i="22"/>
  <c r="T402" i="22"/>
  <c r="S402" i="22"/>
  <c r="Q402" i="22"/>
  <c r="P402" i="22"/>
  <c r="N402" i="22"/>
  <c r="M402" i="22"/>
  <c r="AC381" i="22"/>
  <c r="AB381" i="22"/>
  <c r="AA381" i="22"/>
  <c r="Z381" i="22"/>
  <c r="Y381" i="22"/>
  <c r="X381" i="22"/>
  <c r="W381" i="22"/>
  <c r="V381" i="22"/>
  <c r="U381" i="22"/>
  <c r="T381" i="22"/>
  <c r="S381" i="22"/>
  <c r="R381" i="22"/>
  <c r="Q381" i="22"/>
  <c r="P381" i="22"/>
  <c r="O381" i="22"/>
  <c r="N381" i="22"/>
  <c r="M381" i="22"/>
  <c r="L381" i="22"/>
  <c r="AC374" i="22"/>
  <c r="AB374" i="22"/>
  <c r="AA374" i="22"/>
  <c r="Z374" i="22"/>
  <c r="Y374" i="22"/>
  <c r="X374" i="22"/>
  <c r="W374" i="22"/>
  <c r="V374" i="22"/>
  <c r="U374" i="22"/>
  <c r="T374" i="22"/>
  <c r="S374" i="22"/>
  <c r="R374" i="22"/>
  <c r="Q374" i="22"/>
  <c r="P374" i="22"/>
  <c r="O374" i="22"/>
  <c r="N374" i="22"/>
  <c r="M374" i="22"/>
  <c r="L374" i="22"/>
  <c r="AA329" i="22"/>
  <c r="X329" i="22"/>
  <c r="W329" i="22"/>
  <c r="AC329" i="22" s="1"/>
  <c r="V329" i="22"/>
  <c r="AB329" i="22" s="1"/>
  <c r="T329" i="22"/>
  <c r="Z329" i="22" s="1"/>
  <c r="S329" i="22"/>
  <c r="Y329" i="22" s="1"/>
  <c r="Q329" i="22"/>
  <c r="P329" i="22"/>
  <c r="N329" i="22"/>
  <c r="M329" i="22"/>
  <c r="AA322" i="22"/>
  <c r="X322" i="22"/>
  <c r="W322" i="22"/>
  <c r="AC322" i="22" s="1"/>
  <c r="V322" i="22"/>
  <c r="AB322" i="22" s="1"/>
  <c r="T322" i="22"/>
  <c r="Z322" i="22" s="1"/>
  <c r="S322" i="22"/>
  <c r="Y322" i="22" s="1"/>
  <c r="Q322" i="22"/>
  <c r="P322" i="22"/>
  <c r="N322" i="22"/>
  <c r="M322" i="22"/>
  <c r="W315" i="22"/>
  <c r="Z315" i="22" s="1"/>
  <c r="AC315" i="22" s="1"/>
  <c r="V315" i="22"/>
  <c r="Y315" i="22" s="1"/>
  <c r="AB315" i="22" s="1"/>
  <c r="U315" i="22"/>
  <c r="X315" i="22" s="1"/>
  <c r="AA315" i="22" s="1"/>
  <c r="Q315" i="22"/>
  <c r="N315" i="22" s="1"/>
  <c r="P315" i="22"/>
  <c r="O315" i="22"/>
  <c r="M315" i="22"/>
  <c r="L315" i="22"/>
  <c r="W279" i="22"/>
  <c r="Z279" i="22" s="1"/>
  <c r="AC279" i="22" s="1"/>
  <c r="V279" i="22"/>
  <c r="Y279" i="22" s="1"/>
  <c r="AB279" i="22" s="1"/>
  <c r="T279" i="22"/>
  <c r="Q279" i="22" s="1"/>
  <c r="N279" i="22" s="1"/>
  <c r="S279" i="22"/>
  <c r="P279" i="22" s="1"/>
  <c r="M279" i="22" s="1"/>
  <c r="R279" i="22"/>
  <c r="U279" i="22" s="1"/>
  <c r="X279" i="22" s="1"/>
  <c r="AA279" i="22" s="1"/>
  <c r="O279" i="22"/>
  <c r="L279" i="22" s="1"/>
  <c r="X272" i="22"/>
  <c r="AA272" i="22" s="1"/>
  <c r="W272" i="22"/>
  <c r="Z272" i="22" s="1"/>
  <c r="AC272" i="22" s="1"/>
  <c r="V272" i="22"/>
  <c r="Y272" i="22" s="1"/>
  <c r="AB272" i="22" s="1"/>
  <c r="U272" i="22"/>
  <c r="T272" i="22"/>
  <c r="S272" i="22"/>
  <c r="Q272" i="22"/>
  <c r="N272" i="22" s="1"/>
  <c r="P272" i="22"/>
  <c r="M272" i="22" s="1"/>
  <c r="O272" i="22"/>
  <c r="L272" i="22" s="1"/>
  <c r="AC265" i="22"/>
  <c r="AB265" i="22"/>
  <c r="AA265" i="22"/>
  <c r="U265" i="22"/>
  <c r="T265" i="22"/>
  <c r="W265" i="22" s="1"/>
  <c r="S265" i="22"/>
  <c r="P265" i="22" s="1"/>
  <c r="M265" i="22" s="1"/>
  <c r="O265" i="22"/>
  <c r="L265" i="22" s="1"/>
  <c r="O266" i="22"/>
  <c r="L266" i="22" s="1"/>
  <c r="S266" i="22"/>
  <c r="V266" i="22" s="1"/>
  <c r="T266" i="22"/>
  <c r="W266" i="22" s="1"/>
  <c r="U266" i="22"/>
  <c r="AA266" i="22"/>
  <c r="AB266" i="22"/>
  <c r="AC266" i="22"/>
  <c r="W258" i="22"/>
  <c r="Z258" i="22" s="1"/>
  <c r="AC258" i="22" s="1"/>
  <c r="T258" i="22"/>
  <c r="S258" i="22"/>
  <c r="P258" i="22" s="1"/>
  <c r="M258" i="22" s="1"/>
  <c r="R258" i="22"/>
  <c r="O258" i="22" s="1"/>
  <c r="L258" i="22" s="1"/>
  <c r="Q258" i="22"/>
  <c r="N258" i="22" s="1"/>
  <c r="V251" i="22"/>
  <c r="Y251" i="22" s="1"/>
  <c r="AB251" i="22" s="1"/>
  <c r="U251" i="22"/>
  <c r="X251" i="22" s="1"/>
  <c r="AA251" i="22" s="1"/>
  <c r="T251" i="22"/>
  <c r="Q251" i="22" s="1"/>
  <c r="N251" i="22" s="1"/>
  <c r="S251" i="22"/>
  <c r="P251" i="22" s="1"/>
  <c r="M251" i="22" s="1"/>
  <c r="O251" i="22"/>
  <c r="L251" i="22"/>
  <c r="AC244" i="22"/>
  <c r="AB244" i="22"/>
  <c r="AA244" i="22"/>
  <c r="U244" i="22"/>
  <c r="T244" i="22"/>
  <c r="W244" i="22" s="1"/>
  <c r="S244" i="22"/>
  <c r="V244" i="22" s="1"/>
  <c r="P244" i="22"/>
  <c r="M244" i="22" s="1"/>
  <c r="O244" i="22"/>
  <c r="L244" i="22"/>
  <c r="V237" i="22"/>
  <c r="Y237" i="22" s="1"/>
  <c r="AB237" i="22" s="1"/>
  <c r="U237" i="22"/>
  <c r="X237" i="22" s="1"/>
  <c r="AA237" i="22" s="1"/>
  <c r="T237" i="22"/>
  <c r="Q237" i="22" s="1"/>
  <c r="N237" i="22" s="1"/>
  <c r="S237" i="22"/>
  <c r="P237" i="22" s="1"/>
  <c r="M237" i="22" s="1"/>
  <c r="O237" i="22"/>
  <c r="L237" i="22"/>
  <c r="V230" i="22"/>
  <c r="Y230" i="22" s="1"/>
  <c r="AB230" i="22" s="1"/>
  <c r="U230" i="22"/>
  <c r="X230" i="22" s="1"/>
  <c r="AA230" i="22" s="1"/>
  <c r="T230" i="22"/>
  <c r="Q230" i="22" s="1"/>
  <c r="N230" i="22" s="1"/>
  <c r="S230" i="22"/>
  <c r="P230" i="22"/>
  <c r="M230" i="22" s="1"/>
  <c r="O230" i="22"/>
  <c r="L230" i="22"/>
  <c r="U223" i="22"/>
  <c r="X223" i="22" s="1"/>
  <c r="AA223" i="22" s="1"/>
  <c r="T223" i="22"/>
  <c r="Q223" i="22" s="1"/>
  <c r="N223" i="22" s="1"/>
  <c r="S223" i="22"/>
  <c r="V223" i="22" s="1"/>
  <c r="Y223" i="22" s="1"/>
  <c r="AB223" i="22" s="1"/>
  <c r="R223" i="22"/>
  <c r="P223" i="22"/>
  <c r="O223" i="22"/>
  <c r="L223" i="22" s="1"/>
  <c r="M223" i="22"/>
  <c r="V216" i="22"/>
  <c r="Y216" i="22" s="1"/>
  <c r="AB216" i="22" s="1"/>
  <c r="U216" i="22"/>
  <c r="X216" i="22" s="1"/>
  <c r="AA216" i="22" s="1"/>
  <c r="T216" i="22"/>
  <c r="Q216" i="22" s="1"/>
  <c r="N216" i="22" s="1"/>
  <c r="S216" i="22"/>
  <c r="P216" i="22"/>
  <c r="O216" i="22"/>
  <c r="L216" i="22" s="1"/>
  <c r="M216" i="22"/>
  <c r="AC209" i="22"/>
  <c r="AB209" i="22"/>
  <c r="AA209" i="22"/>
  <c r="U209" i="22"/>
  <c r="T209" i="22"/>
  <c r="Q209" i="22" s="1"/>
  <c r="N209" i="22" s="1"/>
  <c r="S209" i="22"/>
  <c r="P209" i="22" s="1"/>
  <c r="M209" i="22" s="1"/>
  <c r="O209" i="22"/>
  <c r="L209" i="22" s="1"/>
  <c r="V202" i="22"/>
  <c r="Y202" i="22" s="1"/>
  <c r="AB202" i="22" s="1"/>
  <c r="T202" i="22"/>
  <c r="Q202" i="22" s="1"/>
  <c r="N202" i="22" s="1"/>
  <c r="S202" i="22"/>
  <c r="R202" i="22"/>
  <c r="U202" i="22" s="1"/>
  <c r="X202" i="22" s="1"/>
  <c r="AA202" i="22" s="1"/>
  <c r="P202" i="22"/>
  <c r="M202" i="22" s="1"/>
  <c r="O202" i="22"/>
  <c r="L202" i="22" s="1"/>
  <c r="U195" i="22"/>
  <c r="X195" i="22" s="1"/>
  <c r="AA195" i="22" s="1"/>
  <c r="T195" i="22"/>
  <c r="Q195" i="22" s="1"/>
  <c r="N195" i="22" s="1"/>
  <c r="S195" i="22"/>
  <c r="P195" i="22" s="1"/>
  <c r="M195" i="22" s="1"/>
  <c r="O195" i="22"/>
  <c r="L195" i="22"/>
  <c r="AC188" i="22"/>
  <c r="AB188" i="22"/>
  <c r="AA188" i="22"/>
  <c r="U188" i="22"/>
  <c r="T188" i="22"/>
  <c r="W188" i="22" s="1"/>
  <c r="S188" i="22"/>
  <c r="V188" i="22" s="1"/>
  <c r="Q188" i="22"/>
  <c r="N188" i="22" s="1"/>
  <c r="P188" i="22"/>
  <c r="M188" i="22" s="1"/>
  <c r="O188" i="22"/>
  <c r="L188" i="22" s="1"/>
  <c r="X181" i="22"/>
  <c r="AA181" i="22" s="1"/>
  <c r="U181" i="22"/>
  <c r="T181" i="22"/>
  <c r="W181" i="22" s="1"/>
  <c r="Z181" i="22" s="1"/>
  <c r="AC181" i="22" s="1"/>
  <c r="S181" i="22"/>
  <c r="P181" i="22" s="1"/>
  <c r="M181" i="22" s="1"/>
  <c r="Q181" i="22"/>
  <c r="N181" i="22" s="1"/>
  <c r="O181" i="22"/>
  <c r="L181" i="22" s="1"/>
  <c r="U174" i="22"/>
  <c r="X174" i="22" s="1"/>
  <c r="AA174" i="22" s="1"/>
  <c r="T174" i="22"/>
  <c r="Q174" i="22" s="1"/>
  <c r="N174" i="22" s="1"/>
  <c r="S174" i="22"/>
  <c r="P174" i="22" s="1"/>
  <c r="M174" i="22" s="1"/>
  <c r="O174" i="22"/>
  <c r="L174" i="22" s="1"/>
  <c r="U167" i="22"/>
  <c r="X167" i="22" s="1"/>
  <c r="AA167" i="22" s="1"/>
  <c r="T167" i="22"/>
  <c r="Q167" i="22" s="1"/>
  <c r="N167" i="22" s="1"/>
  <c r="S167" i="22"/>
  <c r="P167" i="22" s="1"/>
  <c r="M167" i="22" s="1"/>
  <c r="R167" i="22"/>
  <c r="O167" i="22" s="1"/>
  <c r="L167" i="22" s="1"/>
  <c r="V160" i="22"/>
  <c r="Y160" i="22" s="1"/>
  <c r="AB160" i="22" s="1"/>
  <c r="U160" i="22"/>
  <c r="X160" i="22" s="1"/>
  <c r="AA160" i="22" s="1"/>
  <c r="T160" i="22"/>
  <c r="Q160" i="22" s="1"/>
  <c r="N160" i="22" s="1"/>
  <c r="S160" i="22"/>
  <c r="P160" i="22"/>
  <c r="M160" i="22" s="1"/>
  <c r="O160" i="22"/>
  <c r="L160" i="22"/>
  <c r="AC153" i="22"/>
  <c r="AB153" i="22"/>
  <c r="AA153" i="22"/>
  <c r="U153" i="22"/>
  <c r="T153" i="22"/>
  <c r="W153" i="22" s="1"/>
  <c r="S153" i="22"/>
  <c r="P153" i="22" s="1"/>
  <c r="M153" i="22" s="1"/>
  <c r="O153" i="22"/>
  <c r="L153" i="22"/>
  <c r="V146" i="22"/>
  <c r="Y146" i="22" s="1"/>
  <c r="AB146" i="22" s="1"/>
  <c r="U146" i="22"/>
  <c r="X146" i="22" s="1"/>
  <c r="AA146" i="22" s="1"/>
  <c r="T146" i="22"/>
  <c r="Q146" i="22" s="1"/>
  <c r="N146" i="22" s="1"/>
  <c r="S146" i="22"/>
  <c r="P146" i="22" s="1"/>
  <c r="M146" i="22" s="1"/>
  <c r="R146" i="22"/>
  <c r="O146" i="22"/>
  <c r="L146" i="22"/>
  <c r="V139" i="22"/>
  <c r="Y139" i="22" s="1"/>
  <c r="AB139" i="22" s="1"/>
  <c r="U139" i="22"/>
  <c r="X139" i="22" s="1"/>
  <c r="AA139" i="22" s="1"/>
  <c r="T139" i="22"/>
  <c r="Q139" i="22" s="1"/>
  <c r="N139" i="22" s="1"/>
  <c r="S139" i="22"/>
  <c r="P139" i="22" s="1"/>
  <c r="M139" i="22" s="1"/>
  <c r="O139" i="22"/>
  <c r="L139" i="22"/>
  <c r="AC132" i="22"/>
  <c r="AB132" i="22"/>
  <c r="AA132" i="22"/>
  <c r="U132" i="22"/>
  <c r="T132" i="22"/>
  <c r="W132" i="22" s="1"/>
  <c r="S132" i="22"/>
  <c r="P132" i="22" s="1"/>
  <c r="M132" i="22" s="1"/>
  <c r="Q132" i="22"/>
  <c r="N132" i="22" s="1"/>
  <c r="O132" i="22"/>
  <c r="L132" i="22"/>
  <c r="V125" i="22"/>
  <c r="Y125" i="22" s="1"/>
  <c r="AB125" i="22" s="1"/>
  <c r="U125" i="22"/>
  <c r="X125" i="22" s="1"/>
  <c r="AA125" i="22" s="1"/>
  <c r="T125" i="22"/>
  <c r="W125" i="22" s="1"/>
  <c r="Z125" i="22" s="1"/>
  <c r="AC125" i="22" s="1"/>
  <c r="S125" i="22"/>
  <c r="P125" i="22"/>
  <c r="O125" i="22"/>
  <c r="M125" i="22"/>
  <c r="L125" i="22"/>
  <c r="W118" i="22"/>
  <c r="Z118" i="22" s="1"/>
  <c r="AC118" i="22" s="1"/>
  <c r="V118" i="22"/>
  <c r="Y118" i="22" s="1"/>
  <c r="AB118" i="22" s="1"/>
  <c r="U118" i="22"/>
  <c r="X118" i="22" s="1"/>
  <c r="AA118" i="22" s="1"/>
  <c r="T118" i="22"/>
  <c r="Q118" i="22" s="1"/>
  <c r="N118" i="22" s="1"/>
  <c r="S118" i="22"/>
  <c r="P118" i="22"/>
  <c r="O118" i="22"/>
  <c r="L118" i="22" s="1"/>
  <c r="M118" i="22"/>
  <c r="AC111" i="22"/>
  <c r="AB111" i="22"/>
  <c r="Z111" i="22"/>
  <c r="Y111" i="22"/>
  <c r="W111" i="22"/>
  <c r="V111" i="22"/>
  <c r="T111" i="22"/>
  <c r="S111" i="22"/>
  <c r="Q111" i="22"/>
  <c r="P111" i="22"/>
  <c r="N111" i="22"/>
  <c r="M111" i="22"/>
  <c r="AC77" i="22"/>
  <c r="AB77" i="22"/>
  <c r="Z77" i="22"/>
  <c r="Y77" i="22"/>
  <c r="W77" i="22"/>
  <c r="V77" i="22"/>
  <c r="T77" i="22"/>
  <c r="S77" i="22"/>
  <c r="Q77" i="22"/>
  <c r="P77" i="22"/>
  <c r="M77" i="22"/>
  <c r="N77" i="22"/>
  <c r="AC70" i="22"/>
  <c r="AB70" i="22"/>
  <c r="Z70" i="22"/>
  <c r="Y70" i="22"/>
  <c r="W70" i="22"/>
  <c r="V70" i="22"/>
  <c r="T70" i="22"/>
  <c r="S70" i="22"/>
  <c r="Q70" i="22"/>
  <c r="P70" i="22"/>
  <c r="M70" i="22"/>
  <c r="N70" i="22"/>
  <c r="AC63" i="22"/>
  <c r="AB63" i="22"/>
  <c r="Z63" i="22"/>
  <c r="Y63" i="22"/>
  <c r="W63" i="22"/>
  <c r="V63" i="22"/>
  <c r="T63" i="22"/>
  <c r="S63" i="22"/>
  <c r="Q63" i="22"/>
  <c r="P63" i="22"/>
  <c r="M63" i="22"/>
  <c r="N63" i="22"/>
  <c r="AC56" i="22"/>
  <c r="AB56" i="22"/>
  <c r="Z56" i="22"/>
  <c r="Y56" i="22"/>
  <c r="W56" i="22"/>
  <c r="V56" i="22"/>
  <c r="T56" i="22"/>
  <c r="S56" i="22"/>
  <c r="Q56" i="22"/>
  <c r="P56" i="22"/>
  <c r="M56" i="22"/>
  <c r="N56" i="22"/>
  <c r="AC49" i="22"/>
  <c r="AB49" i="22"/>
  <c r="Z49" i="22"/>
  <c r="Y49" i="22"/>
  <c r="W49" i="22"/>
  <c r="V49" i="22"/>
  <c r="T49" i="22"/>
  <c r="S49" i="22"/>
  <c r="Q49" i="22"/>
  <c r="P49" i="22"/>
  <c r="M49" i="22"/>
  <c r="N49" i="22"/>
  <c r="AC42" i="22"/>
  <c r="AB42" i="22"/>
  <c r="Z42" i="22"/>
  <c r="Y42" i="22"/>
  <c r="W42" i="22"/>
  <c r="V42" i="22"/>
  <c r="T42" i="22"/>
  <c r="S42" i="22"/>
  <c r="Q42" i="22"/>
  <c r="P42" i="22"/>
  <c r="N42" i="22"/>
  <c r="M42" i="22"/>
  <c r="AC35" i="22"/>
  <c r="AB35" i="22"/>
  <c r="Z35" i="22"/>
  <c r="Y35" i="22"/>
  <c r="W35" i="22"/>
  <c r="V35" i="22"/>
  <c r="T35" i="22"/>
  <c r="S35" i="22"/>
  <c r="Q35" i="22"/>
  <c r="P35" i="22"/>
  <c r="N35" i="22"/>
  <c r="M35" i="22"/>
  <c r="AC14" i="22"/>
  <c r="AB14" i="22"/>
  <c r="Z14" i="22"/>
  <c r="Y14" i="22"/>
  <c r="W14" i="22"/>
  <c r="V14" i="22"/>
  <c r="T14" i="22"/>
  <c r="S14" i="22"/>
  <c r="Q14" i="22"/>
  <c r="P14" i="22"/>
  <c r="N14" i="22"/>
  <c r="M14" i="22"/>
  <c r="V167" i="22" l="1"/>
  <c r="Y167" i="22" s="1"/>
  <c r="AB167" i="22" s="1"/>
  <c r="Q153" i="22"/>
  <c r="N153" i="22" s="1"/>
  <c r="V181" i="22"/>
  <c r="Y181" i="22" s="1"/>
  <c r="AB181" i="22" s="1"/>
  <c r="Q244" i="22"/>
  <c r="N244" i="22" s="1"/>
  <c r="U258" i="22"/>
  <c r="X258" i="22" s="1"/>
  <c r="AA258" i="22" s="1"/>
  <c r="V174" i="22"/>
  <c r="Y174" i="22" s="1"/>
  <c r="AB174" i="22" s="1"/>
  <c r="W251" i="22"/>
  <c r="Z251" i="22" s="1"/>
  <c r="AC251" i="22" s="1"/>
  <c r="V258" i="22"/>
  <c r="Y258" i="22" s="1"/>
  <c r="AB258" i="22" s="1"/>
  <c r="Q265" i="22"/>
  <c r="N265" i="22" s="1"/>
  <c r="V265" i="22"/>
  <c r="Q266" i="22"/>
  <c r="N266" i="22" s="1"/>
  <c r="P266" i="22"/>
  <c r="M266" i="22" s="1"/>
  <c r="W237" i="22"/>
  <c r="Z237" i="22" s="1"/>
  <c r="AC237" i="22" s="1"/>
  <c r="W230" i="22"/>
  <c r="Z230" i="22" s="1"/>
  <c r="AC230" i="22" s="1"/>
  <c r="W223" i="22"/>
  <c r="Z223" i="22" s="1"/>
  <c r="AC223" i="22" s="1"/>
  <c r="W216" i="22"/>
  <c r="Z216" i="22" s="1"/>
  <c r="AC216" i="22" s="1"/>
  <c r="V209" i="22"/>
  <c r="W209" i="22"/>
  <c r="W202" i="22"/>
  <c r="Z202" i="22" s="1"/>
  <c r="AC202" i="22" s="1"/>
  <c r="V195" i="22"/>
  <c r="Y195" i="22" s="1"/>
  <c r="AB195" i="22" s="1"/>
  <c r="W195" i="22"/>
  <c r="Z195" i="22" s="1"/>
  <c r="AC195" i="22" s="1"/>
  <c r="W174" i="22"/>
  <c r="Z174" i="22" s="1"/>
  <c r="AC174" i="22" s="1"/>
  <c r="W167" i="22"/>
  <c r="Z167" i="22" s="1"/>
  <c r="AC167" i="22" s="1"/>
  <c r="W160" i="22"/>
  <c r="Z160" i="22" s="1"/>
  <c r="AC160" i="22" s="1"/>
  <c r="V153" i="22"/>
  <c r="W146" i="22"/>
  <c r="Z146" i="22" s="1"/>
  <c r="AC146" i="22" s="1"/>
  <c r="W139" i="22"/>
  <c r="Z139" i="22" s="1"/>
  <c r="AC139" i="22" s="1"/>
  <c r="V132" i="22"/>
  <c r="Q125" i="22"/>
  <c r="N125" i="22" s="1"/>
  <c r="O425" i="22"/>
  <c r="L425" i="22" s="1"/>
  <c r="P425" i="22"/>
  <c r="M425" i="22" s="1"/>
  <c r="Q425" i="22"/>
  <c r="N425" i="22" s="1"/>
  <c r="V425" i="22"/>
  <c r="Y425" i="22" s="1"/>
  <c r="AB425" i="22" s="1"/>
  <c r="W425" i="22"/>
  <c r="Z425" i="22"/>
  <c r="AC425" i="22" s="1"/>
  <c r="U425" i="22"/>
  <c r="X425" i="22" s="1"/>
  <c r="AA425" i="22" s="1"/>
  <c r="T425" i="22"/>
  <c r="S425" i="22"/>
  <c r="R425" i="22"/>
  <c r="AC418" i="22" l="1"/>
  <c r="AB418" i="22"/>
  <c r="Z418" i="22"/>
  <c r="Y418" i="22"/>
  <c r="W418" i="22"/>
  <c r="V418" i="22"/>
  <c r="AC417" i="22"/>
  <c r="AB417" i="22"/>
  <c r="Z417" i="22"/>
  <c r="Y417" i="22"/>
  <c r="W417" i="22"/>
  <c r="V417" i="22"/>
  <c r="AC415" i="22"/>
  <c r="AB415" i="22"/>
  <c r="Z415" i="22"/>
  <c r="Y415" i="22"/>
  <c r="W415" i="22"/>
  <c r="V415" i="22"/>
  <c r="AC414" i="22"/>
  <c r="AB414" i="22"/>
  <c r="Z414" i="22"/>
  <c r="Y414" i="22"/>
  <c r="W414" i="22"/>
  <c r="V414" i="22"/>
  <c r="AC413" i="22"/>
  <c r="AB413" i="22"/>
  <c r="Z413" i="22"/>
  <c r="Y413" i="22"/>
  <c r="W413" i="22"/>
  <c r="V413" i="22"/>
  <c r="T418" i="22"/>
  <c r="S418" i="22"/>
  <c r="T417" i="22"/>
  <c r="S417" i="22"/>
  <c r="T415" i="22"/>
  <c r="S415" i="22"/>
  <c r="T414" i="22"/>
  <c r="S414" i="22"/>
  <c r="T413" i="22"/>
  <c r="S413" i="22"/>
  <c r="Q418" i="22"/>
  <c r="P418" i="22"/>
  <c r="Q417" i="22"/>
  <c r="P417" i="22"/>
  <c r="Q415" i="22"/>
  <c r="P415" i="22"/>
  <c r="Q414" i="22"/>
  <c r="P414" i="22"/>
  <c r="Q413" i="22"/>
  <c r="P413" i="22"/>
  <c r="AC113" i="22"/>
  <c r="AB113" i="22"/>
  <c r="Z113" i="22"/>
  <c r="Y113" i="22"/>
  <c r="W113" i="22"/>
  <c r="V113" i="22"/>
  <c r="T113" i="22"/>
  <c r="S113" i="22"/>
  <c r="Q113" i="22"/>
  <c r="P113" i="22"/>
  <c r="AC112" i="22"/>
  <c r="AB112" i="22"/>
  <c r="Z112" i="22"/>
  <c r="Y112" i="22"/>
  <c r="W112" i="22"/>
  <c r="V112" i="22"/>
  <c r="T112" i="22"/>
  <c r="S112" i="22"/>
  <c r="Q112" i="22"/>
  <c r="P112" i="22"/>
  <c r="AC110" i="22"/>
  <c r="AB110" i="22"/>
  <c r="Z110" i="22"/>
  <c r="Y110" i="22"/>
  <c r="W110" i="22"/>
  <c r="V110" i="22"/>
  <c r="T110" i="22"/>
  <c r="S110" i="22"/>
  <c r="Q110" i="22"/>
  <c r="P110" i="22"/>
  <c r="AC109" i="22"/>
  <c r="AB109" i="22"/>
  <c r="Z109" i="22"/>
  <c r="Y109" i="22"/>
  <c r="W109" i="22"/>
  <c r="V109" i="22"/>
  <c r="T109" i="22"/>
  <c r="S109" i="22"/>
  <c r="Q109" i="22"/>
  <c r="P109" i="22"/>
  <c r="AC108" i="22"/>
  <c r="AB108" i="22"/>
  <c r="Z108" i="22"/>
  <c r="Y108" i="22"/>
  <c r="W108" i="22"/>
  <c r="V108" i="22"/>
  <c r="T108" i="22"/>
  <c r="S108" i="22"/>
  <c r="Q108" i="22"/>
  <c r="P108" i="22"/>
  <c r="AC107" i="22"/>
  <c r="AB107" i="22"/>
  <c r="Z107" i="22"/>
  <c r="Y107" i="22"/>
  <c r="W107" i="22"/>
  <c r="V107" i="22"/>
  <c r="T107" i="22"/>
  <c r="S107" i="22"/>
  <c r="Q107" i="22"/>
  <c r="P107" i="22"/>
  <c r="M108" i="22"/>
  <c r="N108" i="22"/>
  <c r="M109" i="22"/>
  <c r="N109" i="22"/>
  <c r="M110" i="22"/>
  <c r="N110" i="22"/>
  <c r="M112" i="22"/>
  <c r="N112" i="22"/>
  <c r="M113" i="22"/>
  <c r="N113" i="22"/>
  <c r="N107" i="22"/>
  <c r="M107" i="22"/>
  <c r="AC404" i="22"/>
  <c r="AB404" i="22"/>
  <c r="Z404" i="22"/>
  <c r="Y404" i="22"/>
  <c r="W404" i="22"/>
  <c r="V404" i="22"/>
  <c r="T404" i="22"/>
  <c r="S404" i="22"/>
  <c r="Q404" i="22"/>
  <c r="P404" i="22"/>
  <c r="AC403" i="22"/>
  <c r="AB403" i="22"/>
  <c r="Z403" i="22"/>
  <c r="Y403" i="22"/>
  <c r="W403" i="22"/>
  <c r="V403" i="22"/>
  <c r="T403" i="22"/>
  <c r="S403" i="22"/>
  <c r="Q403" i="22"/>
  <c r="P403" i="22"/>
  <c r="AC401" i="22"/>
  <c r="AB401" i="22"/>
  <c r="Z401" i="22"/>
  <c r="Y401" i="22"/>
  <c r="W401" i="22"/>
  <c r="V401" i="22"/>
  <c r="T401" i="22"/>
  <c r="S401" i="22"/>
  <c r="Q401" i="22"/>
  <c r="P401" i="22"/>
  <c r="AC400" i="22"/>
  <c r="AB400" i="22"/>
  <c r="Z400" i="22"/>
  <c r="Y400" i="22"/>
  <c r="W400" i="22"/>
  <c r="V400" i="22"/>
  <c r="T400" i="22"/>
  <c r="S400" i="22"/>
  <c r="Q400" i="22"/>
  <c r="P400" i="22"/>
  <c r="AC399" i="22"/>
  <c r="AB399" i="22"/>
  <c r="Z399" i="22"/>
  <c r="Y399" i="22"/>
  <c r="W399" i="22"/>
  <c r="V399" i="22"/>
  <c r="T399" i="22"/>
  <c r="S399" i="22"/>
  <c r="Q399" i="22"/>
  <c r="P399" i="22"/>
  <c r="AC398" i="22"/>
  <c r="AB398" i="22"/>
  <c r="Z398" i="22"/>
  <c r="Y398" i="22"/>
  <c r="W398" i="22"/>
  <c r="V398" i="22"/>
  <c r="T398" i="22"/>
  <c r="S398" i="22"/>
  <c r="Q398" i="22"/>
  <c r="P398" i="22"/>
  <c r="N404" i="22"/>
  <c r="M404" i="22"/>
  <c r="N403" i="22"/>
  <c r="M403" i="22"/>
  <c r="N401" i="22"/>
  <c r="M401" i="22"/>
  <c r="N400" i="22"/>
  <c r="M400" i="22"/>
  <c r="N399" i="22"/>
  <c r="M399" i="22"/>
  <c r="N398" i="22"/>
  <c r="M398" i="22"/>
  <c r="M377" i="22"/>
  <c r="N377" i="22"/>
  <c r="O377" i="22"/>
  <c r="P377" i="22"/>
  <c r="Q377" i="22"/>
  <c r="R377" i="22"/>
  <c r="S377" i="22"/>
  <c r="T377" i="22"/>
  <c r="U377" i="22"/>
  <c r="V377" i="22"/>
  <c r="W377" i="22"/>
  <c r="X377" i="22"/>
  <c r="Y377" i="22"/>
  <c r="Z377" i="22"/>
  <c r="AA377" i="22"/>
  <c r="AB377" i="22"/>
  <c r="AC377" i="22"/>
  <c r="M378" i="22"/>
  <c r="N378" i="22"/>
  <c r="O378" i="22"/>
  <c r="P378" i="22"/>
  <c r="Q378" i="22"/>
  <c r="R378" i="22"/>
  <c r="S378" i="22"/>
  <c r="T378" i="22"/>
  <c r="U378" i="22"/>
  <c r="V378" i="22"/>
  <c r="W378" i="22"/>
  <c r="X378" i="22"/>
  <c r="Y378" i="22"/>
  <c r="Z378" i="22"/>
  <c r="AA378" i="22"/>
  <c r="AB378" i="22"/>
  <c r="AC378" i="22"/>
  <c r="M379" i="22"/>
  <c r="N379" i="22"/>
  <c r="O379" i="22"/>
  <c r="P379" i="22"/>
  <c r="Q379" i="22"/>
  <c r="R379" i="22"/>
  <c r="S379" i="22"/>
  <c r="T379" i="22"/>
  <c r="U379" i="22"/>
  <c r="V379" i="22"/>
  <c r="W379" i="22"/>
  <c r="X379" i="22"/>
  <c r="Y379" i="22"/>
  <c r="Z379" i="22"/>
  <c r="AA379" i="22"/>
  <c r="AB379" i="22"/>
  <c r="AC379" i="22"/>
  <c r="M380" i="22"/>
  <c r="N380" i="22"/>
  <c r="O380" i="22"/>
  <c r="P380" i="22"/>
  <c r="Q380" i="22"/>
  <c r="R380" i="22"/>
  <c r="S380" i="22"/>
  <c r="T380" i="22"/>
  <c r="U380" i="22"/>
  <c r="V380" i="22"/>
  <c r="W380" i="22"/>
  <c r="X380" i="22"/>
  <c r="Y380" i="22"/>
  <c r="Z380" i="22"/>
  <c r="AA380" i="22"/>
  <c r="AB380" i="22"/>
  <c r="AC380" i="22"/>
  <c r="M382" i="22"/>
  <c r="N382" i="22"/>
  <c r="O382" i="22"/>
  <c r="P382" i="22"/>
  <c r="Q382" i="22"/>
  <c r="R382" i="22"/>
  <c r="S382" i="22"/>
  <c r="T382" i="22"/>
  <c r="U382" i="22"/>
  <c r="V382" i="22"/>
  <c r="W382" i="22"/>
  <c r="X382" i="22"/>
  <c r="Y382" i="22"/>
  <c r="Z382" i="22"/>
  <c r="AA382" i="22"/>
  <c r="AB382" i="22"/>
  <c r="AC382" i="22"/>
  <c r="M383" i="22"/>
  <c r="N383" i="22"/>
  <c r="O383" i="22"/>
  <c r="P383" i="22"/>
  <c r="Q383" i="22"/>
  <c r="R383" i="22"/>
  <c r="S383" i="22"/>
  <c r="T383" i="22"/>
  <c r="U383" i="22"/>
  <c r="V383" i="22"/>
  <c r="W383" i="22"/>
  <c r="X383" i="22"/>
  <c r="Y383" i="22"/>
  <c r="Z383" i="22"/>
  <c r="AA383" i="22"/>
  <c r="AB383" i="22"/>
  <c r="AC383" i="22"/>
  <c r="L378" i="22"/>
  <c r="L379" i="22"/>
  <c r="L380" i="22"/>
  <c r="L382" i="22"/>
  <c r="L383" i="22"/>
  <c r="L377" i="22"/>
  <c r="M370" i="22"/>
  <c r="N370" i="22"/>
  <c r="O370" i="22"/>
  <c r="P370" i="22"/>
  <c r="Q370" i="22"/>
  <c r="R370" i="22"/>
  <c r="S370" i="22"/>
  <c r="T370" i="22"/>
  <c r="U370" i="22"/>
  <c r="V370" i="22"/>
  <c r="W370" i="22"/>
  <c r="X370" i="22"/>
  <c r="Y370" i="22"/>
  <c r="Z370" i="22"/>
  <c r="AA370" i="22"/>
  <c r="AB370" i="22"/>
  <c r="AC370" i="22"/>
  <c r="M371" i="22"/>
  <c r="N371" i="22"/>
  <c r="O371" i="22"/>
  <c r="P371" i="22"/>
  <c r="Q371" i="22"/>
  <c r="R371" i="22"/>
  <c r="S371" i="22"/>
  <c r="T371" i="22"/>
  <c r="U371" i="22"/>
  <c r="V371" i="22"/>
  <c r="W371" i="22"/>
  <c r="X371" i="22"/>
  <c r="Y371" i="22"/>
  <c r="Z371" i="22"/>
  <c r="AA371" i="22"/>
  <c r="AB371" i="22"/>
  <c r="AC371" i="22"/>
  <c r="M372" i="22"/>
  <c r="N372" i="22"/>
  <c r="O372" i="22"/>
  <c r="P372" i="22"/>
  <c r="Q372" i="22"/>
  <c r="R372" i="22"/>
  <c r="S372" i="22"/>
  <c r="T372" i="22"/>
  <c r="U372" i="22"/>
  <c r="V372" i="22"/>
  <c r="W372" i="22"/>
  <c r="X372" i="22"/>
  <c r="Y372" i="22"/>
  <c r="Z372" i="22"/>
  <c r="AA372" i="22"/>
  <c r="AB372" i="22"/>
  <c r="AC372" i="22"/>
  <c r="M373" i="22"/>
  <c r="N373" i="22"/>
  <c r="O373" i="22"/>
  <c r="P373" i="22"/>
  <c r="Q373" i="22"/>
  <c r="R373" i="22"/>
  <c r="S373" i="22"/>
  <c r="T373" i="22"/>
  <c r="U373" i="22"/>
  <c r="V373" i="22"/>
  <c r="W373" i="22"/>
  <c r="X373" i="22"/>
  <c r="Y373" i="22"/>
  <c r="Z373" i="22"/>
  <c r="AA373" i="22"/>
  <c r="AB373" i="22"/>
  <c r="AC373" i="22"/>
  <c r="M375" i="22"/>
  <c r="N375" i="22"/>
  <c r="O375" i="22"/>
  <c r="P375" i="22"/>
  <c r="Q375" i="22"/>
  <c r="R375" i="22"/>
  <c r="S375" i="22"/>
  <c r="T375" i="22"/>
  <c r="U375" i="22"/>
  <c r="V375" i="22"/>
  <c r="W375" i="22"/>
  <c r="X375" i="22"/>
  <c r="Y375" i="22"/>
  <c r="Z375" i="22"/>
  <c r="AA375" i="22"/>
  <c r="AB375" i="22"/>
  <c r="AC375" i="22"/>
  <c r="M376" i="22"/>
  <c r="N376" i="22"/>
  <c r="O376" i="22"/>
  <c r="P376" i="22"/>
  <c r="Q376" i="22"/>
  <c r="R376" i="22"/>
  <c r="S376" i="22"/>
  <c r="T376" i="22"/>
  <c r="U376" i="22"/>
  <c r="V376" i="22"/>
  <c r="W376" i="22"/>
  <c r="X376" i="22"/>
  <c r="Y376" i="22"/>
  <c r="Z376" i="22"/>
  <c r="AA376" i="22"/>
  <c r="AB376" i="22"/>
  <c r="AC376" i="22"/>
  <c r="L371" i="22"/>
  <c r="L372" i="22"/>
  <c r="L373" i="22"/>
  <c r="L375" i="22"/>
  <c r="L376" i="22"/>
  <c r="L370" i="22"/>
  <c r="AC267" i="22" l="1"/>
  <c r="AB267" i="22"/>
  <c r="AA267" i="22"/>
  <c r="U267" i="22"/>
  <c r="T267" i="22"/>
  <c r="W267" i="22" s="1"/>
  <c r="S267" i="22"/>
  <c r="V267" i="22" s="1"/>
  <c r="O267" i="22"/>
  <c r="L267" i="22" s="1"/>
  <c r="AC264" i="22"/>
  <c r="AB264" i="22"/>
  <c r="AA264" i="22"/>
  <c r="U264" i="22"/>
  <c r="T264" i="22"/>
  <c r="Q264" i="22" s="1"/>
  <c r="N264" i="22" s="1"/>
  <c r="S264" i="22"/>
  <c r="V264" i="22" s="1"/>
  <c r="O264" i="22"/>
  <c r="L264" i="22" s="1"/>
  <c r="AC263" i="22"/>
  <c r="AC262" i="22" s="1"/>
  <c r="AB263" i="22"/>
  <c r="AB262" i="22" s="1"/>
  <c r="AA263" i="22"/>
  <c r="AA262" i="22" s="1"/>
  <c r="U263" i="22"/>
  <c r="U261" i="22" s="1"/>
  <c r="T263" i="22"/>
  <c r="T261" i="22" s="1"/>
  <c r="S263" i="22"/>
  <c r="P263" i="22" s="1"/>
  <c r="O263" i="22"/>
  <c r="L263" i="22" s="1"/>
  <c r="Z262" i="22"/>
  <c r="Y262" i="22"/>
  <c r="X262" i="22"/>
  <c r="R262" i="22"/>
  <c r="Z261" i="22"/>
  <c r="Y261" i="22"/>
  <c r="X261" i="22"/>
  <c r="R261" i="22"/>
  <c r="AC246" i="22"/>
  <c r="AB246" i="22"/>
  <c r="AA246" i="22"/>
  <c r="U246" i="22"/>
  <c r="T246" i="22"/>
  <c r="Q246" i="22" s="1"/>
  <c r="N246" i="22" s="1"/>
  <c r="S246" i="22"/>
  <c r="P246" i="22" s="1"/>
  <c r="M246" i="22" s="1"/>
  <c r="O246" i="22"/>
  <c r="L246" i="22" s="1"/>
  <c r="AC245" i="22"/>
  <c r="AB245" i="22"/>
  <c r="AA245" i="22"/>
  <c r="U245" i="22"/>
  <c r="T245" i="22"/>
  <c r="W245" i="22" s="1"/>
  <c r="S245" i="22"/>
  <c r="V245" i="22" s="1"/>
  <c r="O245" i="22"/>
  <c r="L245" i="22" s="1"/>
  <c r="AC243" i="22"/>
  <c r="AB243" i="22"/>
  <c r="AA243" i="22"/>
  <c r="U243" i="22"/>
  <c r="T243" i="22"/>
  <c r="Q243" i="22" s="1"/>
  <c r="N243" i="22" s="1"/>
  <c r="S243" i="22"/>
  <c r="V243" i="22" s="1"/>
  <c r="O243" i="22"/>
  <c r="L243" i="22" s="1"/>
  <c r="AC242" i="22"/>
  <c r="AC241" i="22" s="1"/>
  <c r="AB242" i="22"/>
  <c r="AB241" i="22" s="1"/>
  <c r="AA242" i="22"/>
  <c r="AA241" i="22" s="1"/>
  <c r="U242" i="22"/>
  <c r="U241" i="22" s="1"/>
  <c r="T242" i="22"/>
  <c r="Q242" i="22" s="1"/>
  <c r="S242" i="22"/>
  <c r="S241" i="22" s="1"/>
  <c r="O242" i="22"/>
  <c r="O240" i="22" s="1"/>
  <c r="Z241" i="22"/>
  <c r="Y241" i="22"/>
  <c r="X241" i="22"/>
  <c r="R241" i="22"/>
  <c r="Z240" i="22"/>
  <c r="Y240" i="22"/>
  <c r="X240" i="22"/>
  <c r="R240" i="22"/>
  <c r="AC211" i="22"/>
  <c r="AB211" i="22"/>
  <c r="AA211" i="22"/>
  <c r="U211" i="22"/>
  <c r="T211" i="22"/>
  <c r="W211" i="22" s="1"/>
  <c r="S211" i="22"/>
  <c r="V211" i="22" s="1"/>
  <c r="O211" i="22"/>
  <c r="L211" i="22" s="1"/>
  <c r="AC210" i="22"/>
  <c r="AB210" i="22"/>
  <c r="AA210" i="22"/>
  <c r="U210" i="22"/>
  <c r="T210" i="22"/>
  <c r="Q210" i="22" s="1"/>
  <c r="N210" i="22" s="1"/>
  <c r="S210" i="22"/>
  <c r="V210" i="22" s="1"/>
  <c r="O210" i="22"/>
  <c r="L210" i="22" s="1"/>
  <c r="AC208" i="22"/>
  <c r="AB208" i="22"/>
  <c r="AA208" i="22"/>
  <c r="U208" i="22"/>
  <c r="T208" i="22"/>
  <c r="Q208" i="22" s="1"/>
  <c r="N208" i="22" s="1"/>
  <c r="S208" i="22"/>
  <c r="P208" i="22" s="1"/>
  <c r="M208" i="22" s="1"/>
  <c r="O208" i="22"/>
  <c r="L208" i="22" s="1"/>
  <c r="AC207" i="22"/>
  <c r="AC206" i="22" s="1"/>
  <c r="AB207" i="22"/>
  <c r="AB205" i="22" s="1"/>
  <c r="AA207" i="22"/>
  <c r="AA206" i="22" s="1"/>
  <c r="U207" i="22"/>
  <c r="U205" i="22" s="1"/>
  <c r="T207" i="22"/>
  <c r="Q207" i="22" s="1"/>
  <c r="S207" i="22"/>
  <c r="S206" i="22" s="1"/>
  <c r="O207" i="22"/>
  <c r="O206" i="22" s="1"/>
  <c r="Z206" i="22"/>
  <c r="Y206" i="22"/>
  <c r="X206" i="22"/>
  <c r="R206" i="22"/>
  <c r="Z205" i="22"/>
  <c r="Y205" i="22"/>
  <c r="X205" i="22"/>
  <c r="R205" i="22"/>
  <c r="AC190" i="22"/>
  <c r="AB190" i="22"/>
  <c r="AA190" i="22"/>
  <c r="U190" i="22"/>
  <c r="T190" i="22"/>
  <c r="W190" i="22" s="1"/>
  <c r="S190" i="22"/>
  <c r="P190" i="22" s="1"/>
  <c r="M190" i="22" s="1"/>
  <c r="O190" i="22"/>
  <c r="L190" i="22" s="1"/>
  <c r="AC189" i="22"/>
  <c r="AB189" i="22"/>
  <c r="AA189" i="22"/>
  <c r="U189" i="22"/>
  <c r="T189" i="22"/>
  <c r="W189" i="22" s="1"/>
  <c r="S189" i="22"/>
  <c r="V189" i="22" s="1"/>
  <c r="O189" i="22"/>
  <c r="L189" i="22" s="1"/>
  <c r="AC187" i="22"/>
  <c r="AB187" i="22"/>
  <c r="AA187" i="22"/>
  <c r="U187" i="22"/>
  <c r="T187" i="22"/>
  <c r="Q187" i="22" s="1"/>
  <c r="N187" i="22" s="1"/>
  <c r="S187" i="22"/>
  <c r="P187" i="22" s="1"/>
  <c r="M187" i="22" s="1"/>
  <c r="O187" i="22"/>
  <c r="L187" i="22" s="1"/>
  <c r="AC186" i="22"/>
  <c r="AC185" i="22" s="1"/>
  <c r="AB186" i="22"/>
  <c r="AB185" i="22" s="1"/>
  <c r="AA186" i="22"/>
  <c r="AA185" i="22" s="1"/>
  <c r="U186" i="22"/>
  <c r="U184" i="22" s="1"/>
  <c r="T186" i="22"/>
  <c r="T185" i="22" s="1"/>
  <c r="S186" i="22"/>
  <c r="S185" i="22" s="1"/>
  <c r="O186" i="22"/>
  <c r="O185" i="22" s="1"/>
  <c r="Z185" i="22"/>
  <c r="Y185" i="22"/>
  <c r="X185" i="22"/>
  <c r="R185" i="22"/>
  <c r="Z184" i="22"/>
  <c r="Y184" i="22"/>
  <c r="X184" i="22"/>
  <c r="R184" i="22"/>
  <c r="AC155" i="22"/>
  <c r="AB155" i="22"/>
  <c r="AA155" i="22"/>
  <c r="U155" i="22"/>
  <c r="T155" i="22"/>
  <c r="W155" i="22" s="1"/>
  <c r="S155" i="22"/>
  <c r="V155" i="22" s="1"/>
  <c r="O155" i="22"/>
  <c r="L155" i="22" s="1"/>
  <c r="AC154" i="22"/>
  <c r="AB154" i="22"/>
  <c r="AA154" i="22"/>
  <c r="U154" i="22"/>
  <c r="T154" i="22"/>
  <c r="Q154" i="22" s="1"/>
  <c r="N154" i="22" s="1"/>
  <c r="S154" i="22"/>
  <c r="V154" i="22" s="1"/>
  <c r="O154" i="22"/>
  <c r="L154" i="22" s="1"/>
  <c r="AC152" i="22"/>
  <c r="AB152" i="22"/>
  <c r="AA152" i="22"/>
  <c r="U152" i="22"/>
  <c r="T152" i="22"/>
  <c r="W152" i="22" s="1"/>
  <c r="S152" i="22"/>
  <c r="V152" i="22" s="1"/>
  <c r="O152" i="22"/>
  <c r="L152" i="22" s="1"/>
  <c r="AC151" i="22"/>
  <c r="AC150" i="22" s="1"/>
  <c r="AB151" i="22"/>
  <c r="AB149" i="22" s="1"/>
  <c r="AA151" i="22"/>
  <c r="AA150" i="22" s="1"/>
  <c r="U151" i="22"/>
  <c r="U149" i="22" s="1"/>
  <c r="T151" i="22"/>
  <c r="Q151" i="22" s="1"/>
  <c r="S151" i="22"/>
  <c r="S150" i="22" s="1"/>
  <c r="O151" i="22"/>
  <c r="O150" i="22" s="1"/>
  <c r="Z150" i="22"/>
  <c r="Y150" i="22"/>
  <c r="X150" i="22"/>
  <c r="R150" i="22"/>
  <c r="Z149" i="22"/>
  <c r="Y149" i="22"/>
  <c r="X149" i="22"/>
  <c r="R149" i="22"/>
  <c r="R128" i="22"/>
  <c r="X128" i="22"/>
  <c r="Y128" i="22"/>
  <c r="Z128" i="22"/>
  <c r="R129" i="22"/>
  <c r="X129" i="22"/>
  <c r="Y129" i="22"/>
  <c r="Z129" i="22"/>
  <c r="AC134" i="22"/>
  <c r="AB134" i="22"/>
  <c r="AA134" i="22"/>
  <c r="U134" i="22"/>
  <c r="T134" i="22"/>
  <c r="W134" i="22" s="1"/>
  <c r="S134" i="22"/>
  <c r="P134" i="22" s="1"/>
  <c r="M134" i="22" s="1"/>
  <c r="O134" i="22"/>
  <c r="L134" i="22" s="1"/>
  <c r="AC133" i="22"/>
  <c r="AB133" i="22"/>
  <c r="AA133" i="22"/>
  <c r="U133" i="22"/>
  <c r="T133" i="22"/>
  <c r="W133" i="22" s="1"/>
  <c r="S133" i="22"/>
  <c r="V133" i="22" s="1"/>
  <c r="O133" i="22"/>
  <c r="L133" i="22" s="1"/>
  <c r="AC131" i="22"/>
  <c r="AB131" i="22"/>
  <c r="AA131" i="22"/>
  <c r="U131" i="22"/>
  <c r="T131" i="22"/>
  <c r="W131" i="22" s="1"/>
  <c r="S131" i="22"/>
  <c r="V131" i="22" s="1"/>
  <c r="O131" i="22"/>
  <c r="L131" i="22" s="1"/>
  <c r="AC130" i="22"/>
  <c r="AC128" i="22" s="1"/>
  <c r="AB130" i="22"/>
  <c r="AB128" i="22" s="1"/>
  <c r="AA130" i="22"/>
  <c r="AA128" i="22" s="1"/>
  <c r="U130" i="22"/>
  <c r="U129" i="22" s="1"/>
  <c r="T130" i="22"/>
  <c r="W130" i="22" s="1"/>
  <c r="W128" i="22" s="1"/>
  <c r="S130" i="22"/>
  <c r="P130" i="22" s="1"/>
  <c r="O130" i="22"/>
  <c r="O128" i="22" s="1"/>
  <c r="O261" i="22" l="1"/>
  <c r="T262" i="22"/>
  <c r="U262" i="22"/>
  <c r="Q152" i="22"/>
  <c r="N152" i="22" s="1"/>
  <c r="T206" i="22"/>
  <c r="V208" i="22"/>
  <c r="O184" i="22"/>
  <c r="P152" i="22"/>
  <c r="M152" i="22" s="1"/>
  <c r="Q155" i="22"/>
  <c r="N155" i="22" s="1"/>
  <c r="L186" i="22"/>
  <c r="L185" i="22" s="1"/>
  <c r="P189" i="22"/>
  <c r="M189" i="22" s="1"/>
  <c r="Q189" i="22"/>
  <c r="N189" i="22" s="1"/>
  <c r="AA261" i="22"/>
  <c r="AB261" i="22"/>
  <c r="AC240" i="22"/>
  <c r="AC261" i="22"/>
  <c r="Q263" i="22"/>
  <c r="Q262" i="22" s="1"/>
  <c r="P264" i="22"/>
  <c r="M264" i="22" s="1"/>
  <c r="T240" i="22"/>
  <c r="P267" i="22"/>
  <c r="M267" i="22" s="1"/>
  <c r="W242" i="22"/>
  <c r="W240" i="22" s="1"/>
  <c r="Q131" i="22"/>
  <c r="N131" i="22" s="1"/>
  <c r="P242" i="22"/>
  <c r="P240" i="22" s="1"/>
  <c r="Q245" i="22"/>
  <c r="N245" i="22" s="1"/>
  <c r="S262" i="22"/>
  <c r="Q267" i="22"/>
  <c r="N267" i="22" s="1"/>
  <c r="T241" i="22"/>
  <c r="L261" i="22"/>
  <c r="L262" i="22"/>
  <c r="P262" i="22"/>
  <c r="P261" i="22"/>
  <c r="M263" i="22"/>
  <c r="W264" i="22"/>
  <c r="O262" i="22"/>
  <c r="V263" i="22"/>
  <c r="L242" i="22"/>
  <c r="L241" i="22" s="1"/>
  <c r="W263" i="22"/>
  <c r="S261" i="22"/>
  <c r="T129" i="22"/>
  <c r="AB206" i="22"/>
  <c r="W243" i="22"/>
  <c r="AA240" i="22"/>
  <c r="P211" i="22"/>
  <c r="M211" i="22" s="1"/>
  <c r="AB240" i="22"/>
  <c r="Q211" i="22"/>
  <c r="N211" i="22" s="1"/>
  <c r="P243" i="22"/>
  <c r="M243" i="22" s="1"/>
  <c r="S240" i="22"/>
  <c r="O241" i="22"/>
  <c r="V242" i="22"/>
  <c r="N242" i="22"/>
  <c r="Q241" i="22"/>
  <c r="Q240" i="22"/>
  <c r="P245" i="22"/>
  <c r="M245" i="22" s="1"/>
  <c r="V246" i="22"/>
  <c r="W246" i="22"/>
  <c r="U240" i="22"/>
  <c r="O205" i="22"/>
  <c r="AC205" i="22"/>
  <c r="T150" i="22"/>
  <c r="Q190" i="22"/>
  <c r="N190" i="22" s="1"/>
  <c r="W208" i="22"/>
  <c r="W210" i="22"/>
  <c r="U150" i="22"/>
  <c r="U206" i="22"/>
  <c r="L130" i="22"/>
  <c r="L128" i="22" s="1"/>
  <c r="AA205" i="22"/>
  <c r="Q206" i="22"/>
  <c r="N207" i="22"/>
  <c r="Q205" i="22"/>
  <c r="L207" i="22"/>
  <c r="P210" i="22"/>
  <c r="M210" i="22" s="1"/>
  <c r="V207" i="22"/>
  <c r="W207" i="22"/>
  <c r="S205" i="22"/>
  <c r="T205" i="22"/>
  <c r="P207" i="22"/>
  <c r="AC149" i="22"/>
  <c r="P131" i="22"/>
  <c r="M131" i="22" s="1"/>
  <c r="U185" i="22"/>
  <c r="P133" i="22"/>
  <c r="M133" i="22" s="1"/>
  <c r="AA184" i="22"/>
  <c r="P186" i="22"/>
  <c r="V187" i="22"/>
  <c r="P155" i="22"/>
  <c r="M155" i="22" s="1"/>
  <c r="AB184" i="22"/>
  <c r="W187" i="22"/>
  <c r="V130" i="22"/>
  <c r="V129" i="22" s="1"/>
  <c r="W129" i="22"/>
  <c r="AC184" i="22"/>
  <c r="S184" i="22"/>
  <c r="V186" i="22"/>
  <c r="W186" i="22"/>
  <c r="AB150" i="22"/>
  <c r="V190" i="22"/>
  <c r="T184" i="22"/>
  <c r="L151" i="22"/>
  <c r="L149" i="22" s="1"/>
  <c r="Q186" i="22"/>
  <c r="AA149" i="22"/>
  <c r="P128" i="22"/>
  <c r="P129" i="22"/>
  <c r="M130" i="22"/>
  <c r="M129" i="22" s="1"/>
  <c r="U128" i="22"/>
  <c r="S129" i="22"/>
  <c r="T128" i="22"/>
  <c r="Q133" i="22"/>
  <c r="N133" i="22" s="1"/>
  <c r="AC129" i="22"/>
  <c r="S128" i="22"/>
  <c r="Q134" i="22"/>
  <c r="N134" i="22" s="1"/>
  <c r="W154" i="22"/>
  <c r="O149" i="22"/>
  <c r="Q150" i="22"/>
  <c r="N151" i="22"/>
  <c r="Q149" i="22"/>
  <c r="O129" i="22"/>
  <c r="P154" i="22"/>
  <c r="M154" i="22" s="1"/>
  <c r="V151" i="22"/>
  <c r="AB129" i="22"/>
  <c r="S149" i="22"/>
  <c r="AA129" i="22"/>
  <c r="T149" i="22"/>
  <c r="P151" i="22"/>
  <c r="W151" i="22"/>
  <c r="V134" i="22"/>
  <c r="Q130" i="22"/>
  <c r="V89" i="22"/>
  <c r="Y89" i="22" s="1"/>
  <c r="AB89" i="22" s="1"/>
  <c r="W89" i="22"/>
  <c r="Z89" i="22" s="1"/>
  <c r="AC89" i="22" s="1"/>
  <c r="V90" i="22"/>
  <c r="Y90" i="22" s="1"/>
  <c r="AB90" i="22" s="1"/>
  <c r="W90" i="22"/>
  <c r="Z90" i="22" s="1"/>
  <c r="AC90" i="22" s="1"/>
  <c r="V91" i="22"/>
  <c r="Y91" i="22" s="1"/>
  <c r="AB91" i="22" s="1"/>
  <c r="W91" i="22"/>
  <c r="Z91" i="22" s="1"/>
  <c r="AC91" i="22" s="1"/>
  <c r="V92" i="22"/>
  <c r="Y92" i="22" s="1"/>
  <c r="AB92" i="22" s="1"/>
  <c r="W92" i="22"/>
  <c r="Z92" i="22" s="1"/>
  <c r="AC92" i="22" s="1"/>
  <c r="V94" i="22"/>
  <c r="Y94" i="22" s="1"/>
  <c r="AB94" i="22" s="1"/>
  <c r="W94" i="22"/>
  <c r="Z94" i="22" s="1"/>
  <c r="AC94" i="22" s="1"/>
  <c r="V95" i="22"/>
  <c r="Y95" i="22" s="1"/>
  <c r="AB95" i="22" s="1"/>
  <c r="W95" i="22"/>
  <c r="Z95" i="22" s="1"/>
  <c r="AC95" i="22" s="1"/>
  <c r="U90" i="22"/>
  <c r="X90" i="22" s="1"/>
  <c r="AA90" i="22" s="1"/>
  <c r="U91" i="22"/>
  <c r="X91" i="22" s="1"/>
  <c r="AA91" i="22" s="1"/>
  <c r="U92" i="22"/>
  <c r="X92" i="22" s="1"/>
  <c r="AA92" i="22" s="1"/>
  <c r="U94" i="22"/>
  <c r="X94" i="22" s="1"/>
  <c r="AA94" i="22" s="1"/>
  <c r="U95" i="22"/>
  <c r="X95" i="22" s="1"/>
  <c r="AA95" i="22" s="1"/>
  <c r="U89" i="22"/>
  <c r="X89" i="22" s="1"/>
  <c r="AA89" i="22" s="1"/>
  <c r="P241" i="22" l="1"/>
  <c r="M242" i="22"/>
  <c r="M241" i="22" s="1"/>
  <c r="L184" i="22"/>
  <c r="Q261" i="22"/>
  <c r="L129" i="22"/>
  <c r="N263" i="22"/>
  <c r="N261" i="22" s="1"/>
  <c r="W241" i="22"/>
  <c r="M262" i="22"/>
  <c r="M261" i="22"/>
  <c r="W261" i="22"/>
  <c r="W262" i="22"/>
  <c r="L240" i="22"/>
  <c r="V262" i="22"/>
  <c r="V261" i="22"/>
  <c r="V240" i="22"/>
  <c r="V241" i="22"/>
  <c r="N240" i="22"/>
  <c r="N241" i="22"/>
  <c r="L150" i="22"/>
  <c r="W206" i="22"/>
  <c r="W205" i="22"/>
  <c r="L205" i="22"/>
  <c r="L206" i="22"/>
  <c r="V205" i="22"/>
  <c r="V206" i="22"/>
  <c r="V128" i="22"/>
  <c r="P206" i="22"/>
  <c r="M207" i="22"/>
  <c r="P205" i="22"/>
  <c r="N206" i="22"/>
  <c r="N205" i="22"/>
  <c r="V184" i="22"/>
  <c r="V185" i="22"/>
  <c r="M128" i="22"/>
  <c r="P185" i="22"/>
  <c r="P184" i="22"/>
  <c r="M186" i="22"/>
  <c r="Q185" i="22"/>
  <c r="Q184" i="22"/>
  <c r="N186" i="22"/>
  <c r="W184" i="22"/>
  <c r="W185" i="22"/>
  <c r="N130" i="22"/>
  <c r="Q129" i="22"/>
  <c r="Q128" i="22"/>
  <c r="V150" i="22"/>
  <c r="V149" i="22"/>
  <c r="W150" i="22"/>
  <c r="W149" i="22"/>
  <c r="P150" i="22"/>
  <c r="M151" i="22"/>
  <c r="P149" i="22"/>
  <c r="N149" i="22"/>
  <c r="N150" i="22"/>
  <c r="M240" i="22" l="1"/>
  <c r="N262" i="22"/>
  <c r="M205" i="22"/>
  <c r="M206" i="22"/>
  <c r="M184" i="22"/>
  <c r="M185" i="22"/>
  <c r="N184" i="22"/>
  <c r="N185" i="22"/>
  <c r="M149" i="22"/>
  <c r="M150" i="22"/>
  <c r="N128" i="22"/>
  <c r="N129" i="22"/>
  <c r="T169" i="22"/>
  <c r="W169" i="22" s="1"/>
  <c r="Z169" i="22" s="1"/>
  <c r="AC169" i="22" s="1"/>
  <c r="S169" i="22"/>
  <c r="V169" i="22" s="1"/>
  <c r="Y169" i="22" s="1"/>
  <c r="AB169" i="22" s="1"/>
  <c r="R169" i="22"/>
  <c r="U169" i="22" s="1"/>
  <c r="X169" i="22" s="1"/>
  <c r="AA169" i="22" s="1"/>
  <c r="T168" i="22"/>
  <c r="W168" i="22" s="1"/>
  <c r="Z168" i="22" s="1"/>
  <c r="AC168" i="22" s="1"/>
  <c r="S168" i="22"/>
  <c r="R168" i="22"/>
  <c r="O168" i="22" s="1"/>
  <c r="L168" i="22" s="1"/>
  <c r="T166" i="22"/>
  <c r="W166" i="22" s="1"/>
  <c r="Z166" i="22" s="1"/>
  <c r="AC166" i="22" s="1"/>
  <c r="S166" i="22"/>
  <c r="V166" i="22" s="1"/>
  <c r="Y166" i="22" s="1"/>
  <c r="AB166" i="22" s="1"/>
  <c r="R166" i="22"/>
  <c r="U166" i="22" s="1"/>
  <c r="X166" i="22" s="1"/>
  <c r="AA166" i="22" s="1"/>
  <c r="T165" i="22"/>
  <c r="W165" i="22" s="1"/>
  <c r="Z165" i="22" s="1"/>
  <c r="AC165" i="22" s="1"/>
  <c r="S165" i="22"/>
  <c r="V165" i="22" s="1"/>
  <c r="Y165" i="22" s="1"/>
  <c r="AB165" i="22" s="1"/>
  <c r="R165" i="22"/>
  <c r="O165" i="22" s="1"/>
  <c r="L165" i="22" s="1"/>
  <c r="T164" i="22"/>
  <c r="W164" i="22" s="1"/>
  <c r="Z164" i="22" s="1"/>
  <c r="AC164" i="22" s="1"/>
  <c r="S164" i="22"/>
  <c r="V164" i="22" s="1"/>
  <c r="Y164" i="22" s="1"/>
  <c r="AB164" i="22" s="1"/>
  <c r="R164" i="22"/>
  <c r="U164" i="22" s="1"/>
  <c r="X164" i="22" s="1"/>
  <c r="AA164" i="22" s="1"/>
  <c r="T163" i="22"/>
  <c r="W163" i="22" s="1"/>
  <c r="Z163" i="22" s="1"/>
  <c r="AC163" i="22" s="1"/>
  <c r="S163" i="22"/>
  <c r="V163" i="22" s="1"/>
  <c r="Y163" i="22" s="1"/>
  <c r="AB163" i="22" s="1"/>
  <c r="R163" i="22"/>
  <c r="O163" i="22" s="1"/>
  <c r="L163" i="22" s="1"/>
  <c r="T148" i="22"/>
  <c r="Q148" i="22" s="1"/>
  <c r="N148" i="22" s="1"/>
  <c r="S148" i="22"/>
  <c r="V148" i="22" s="1"/>
  <c r="Y148" i="22" s="1"/>
  <c r="AB148" i="22" s="1"/>
  <c r="R148" i="22"/>
  <c r="U148" i="22" s="1"/>
  <c r="X148" i="22" s="1"/>
  <c r="AA148" i="22" s="1"/>
  <c r="T147" i="22"/>
  <c r="W147" i="22" s="1"/>
  <c r="Z147" i="22" s="1"/>
  <c r="AC147" i="22" s="1"/>
  <c r="S147" i="22"/>
  <c r="V147" i="22" s="1"/>
  <c r="Y147" i="22" s="1"/>
  <c r="AB147" i="22" s="1"/>
  <c r="R147" i="22"/>
  <c r="U147" i="22" s="1"/>
  <c r="X147" i="22" s="1"/>
  <c r="AA147" i="22" s="1"/>
  <c r="T145" i="22"/>
  <c r="W145" i="22" s="1"/>
  <c r="Z145" i="22" s="1"/>
  <c r="AC145" i="22" s="1"/>
  <c r="S145" i="22"/>
  <c r="P145" i="22" s="1"/>
  <c r="M145" i="22" s="1"/>
  <c r="R145" i="22"/>
  <c r="U145" i="22" s="1"/>
  <c r="X145" i="22" s="1"/>
  <c r="AA145" i="22" s="1"/>
  <c r="T144" i="22"/>
  <c r="W144" i="22" s="1"/>
  <c r="Z144" i="22" s="1"/>
  <c r="AC144" i="22" s="1"/>
  <c r="S144" i="22"/>
  <c r="V144" i="22" s="1"/>
  <c r="Y144" i="22" s="1"/>
  <c r="AB144" i="22" s="1"/>
  <c r="R144" i="22"/>
  <c r="O144" i="22" s="1"/>
  <c r="L144" i="22" s="1"/>
  <c r="T143" i="22"/>
  <c r="Q143" i="22" s="1"/>
  <c r="N143" i="22" s="1"/>
  <c r="S143" i="22"/>
  <c r="V143" i="22" s="1"/>
  <c r="Y143" i="22" s="1"/>
  <c r="AB143" i="22" s="1"/>
  <c r="R143" i="22"/>
  <c r="U143" i="22" s="1"/>
  <c r="X143" i="22" s="1"/>
  <c r="AA143" i="22" s="1"/>
  <c r="T142" i="22"/>
  <c r="W142" i="22" s="1"/>
  <c r="Z142" i="22" s="1"/>
  <c r="AC142" i="22" s="1"/>
  <c r="S142" i="22"/>
  <c r="V142" i="22" s="1"/>
  <c r="Y142" i="22" s="1"/>
  <c r="AB142" i="22" s="1"/>
  <c r="R142" i="22"/>
  <c r="U142" i="22" s="1"/>
  <c r="X142" i="22" s="1"/>
  <c r="AA142" i="22" s="1"/>
  <c r="V168" i="22"/>
  <c r="Y168" i="22" s="1"/>
  <c r="AB168" i="22" s="1"/>
  <c r="T281" i="22"/>
  <c r="W281" i="22" s="1"/>
  <c r="Z281" i="22" s="1"/>
  <c r="AC281" i="22" s="1"/>
  <c r="S281" i="22"/>
  <c r="V281" i="22" s="1"/>
  <c r="Y281" i="22" s="1"/>
  <c r="AB281" i="22" s="1"/>
  <c r="R281" i="22"/>
  <c r="U281" i="22" s="1"/>
  <c r="X281" i="22" s="1"/>
  <c r="AA281" i="22" s="1"/>
  <c r="T280" i="22"/>
  <c r="W280" i="22" s="1"/>
  <c r="Z280" i="22" s="1"/>
  <c r="AC280" i="22" s="1"/>
  <c r="S280" i="22"/>
  <c r="V280" i="22" s="1"/>
  <c r="Y280" i="22" s="1"/>
  <c r="AB280" i="22" s="1"/>
  <c r="R280" i="22"/>
  <c r="U280" i="22" s="1"/>
  <c r="X280" i="22" s="1"/>
  <c r="AA280" i="22" s="1"/>
  <c r="T278" i="22"/>
  <c r="W278" i="22" s="1"/>
  <c r="Z278" i="22" s="1"/>
  <c r="AC278" i="22" s="1"/>
  <c r="S278" i="22"/>
  <c r="V278" i="22" s="1"/>
  <c r="Y278" i="22" s="1"/>
  <c r="AB278" i="22" s="1"/>
  <c r="R278" i="22"/>
  <c r="O278" i="22" s="1"/>
  <c r="L278" i="22" s="1"/>
  <c r="T277" i="22"/>
  <c r="W277" i="22" s="1"/>
  <c r="Z277" i="22" s="1"/>
  <c r="AC277" i="22" s="1"/>
  <c r="S277" i="22"/>
  <c r="P277" i="22" s="1"/>
  <c r="M277" i="22" s="1"/>
  <c r="R277" i="22"/>
  <c r="U277" i="22" s="1"/>
  <c r="X277" i="22" s="1"/>
  <c r="AA277" i="22" s="1"/>
  <c r="T276" i="22"/>
  <c r="W276" i="22" s="1"/>
  <c r="Z276" i="22" s="1"/>
  <c r="AC276" i="22" s="1"/>
  <c r="S276" i="22"/>
  <c r="V276" i="22" s="1"/>
  <c r="Y276" i="22" s="1"/>
  <c r="AB276" i="22" s="1"/>
  <c r="R276" i="22"/>
  <c r="U276" i="22" s="1"/>
  <c r="X276" i="22" s="1"/>
  <c r="AA276" i="22" s="1"/>
  <c r="T275" i="22"/>
  <c r="Q275" i="22" s="1"/>
  <c r="N275" i="22" s="1"/>
  <c r="S275" i="22"/>
  <c r="V275" i="22" s="1"/>
  <c r="Y275" i="22" s="1"/>
  <c r="AB275" i="22" s="1"/>
  <c r="R275" i="22"/>
  <c r="O275" i="22" s="1"/>
  <c r="L275" i="22" s="1"/>
  <c r="T260" i="22"/>
  <c r="W260" i="22" s="1"/>
  <c r="Z260" i="22" s="1"/>
  <c r="AC260" i="22" s="1"/>
  <c r="S260" i="22"/>
  <c r="V260" i="22" s="1"/>
  <c r="Y260" i="22" s="1"/>
  <c r="AB260" i="22" s="1"/>
  <c r="R260" i="22"/>
  <c r="U260" i="22" s="1"/>
  <c r="X260" i="22" s="1"/>
  <c r="AA260" i="22" s="1"/>
  <c r="T259" i="22"/>
  <c r="Q259" i="22" s="1"/>
  <c r="N259" i="22" s="1"/>
  <c r="S259" i="22"/>
  <c r="V259" i="22" s="1"/>
  <c r="R259" i="22"/>
  <c r="O259" i="22" s="1"/>
  <c r="L259" i="22" s="1"/>
  <c r="T257" i="22"/>
  <c r="W257" i="22" s="1"/>
  <c r="Z257" i="22" s="1"/>
  <c r="AC257" i="22" s="1"/>
  <c r="S257" i="22"/>
  <c r="V257" i="22" s="1"/>
  <c r="R257" i="22"/>
  <c r="U257" i="22" s="1"/>
  <c r="X257" i="22" s="1"/>
  <c r="AA257" i="22" s="1"/>
  <c r="T256" i="22"/>
  <c r="Q256" i="22" s="1"/>
  <c r="N256" i="22" s="1"/>
  <c r="S256" i="22"/>
  <c r="V256" i="22" s="1"/>
  <c r="Y256" i="22" s="1"/>
  <c r="AB256" i="22" s="1"/>
  <c r="R256" i="22"/>
  <c r="U256" i="22" s="1"/>
  <c r="X256" i="22" s="1"/>
  <c r="AA256" i="22" s="1"/>
  <c r="T255" i="22"/>
  <c r="W255" i="22" s="1"/>
  <c r="Z255" i="22" s="1"/>
  <c r="AC255" i="22" s="1"/>
  <c r="S255" i="22"/>
  <c r="V255" i="22" s="1"/>
  <c r="R255" i="22"/>
  <c r="U255" i="22" s="1"/>
  <c r="X255" i="22" s="1"/>
  <c r="AA255" i="22" s="1"/>
  <c r="T254" i="22"/>
  <c r="Q254" i="22" s="1"/>
  <c r="N254" i="22" s="1"/>
  <c r="S254" i="22"/>
  <c r="V254" i="22" s="1"/>
  <c r="Y254" i="22" s="1"/>
  <c r="AB254" i="22" s="1"/>
  <c r="R254" i="22"/>
  <c r="U254" i="22" s="1"/>
  <c r="X254" i="22" s="1"/>
  <c r="AA254" i="22" s="1"/>
  <c r="T225" i="22"/>
  <c r="W225" i="22" s="1"/>
  <c r="Z225" i="22" s="1"/>
  <c r="AC225" i="22" s="1"/>
  <c r="S225" i="22"/>
  <c r="V225" i="22" s="1"/>
  <c r="Y225" i="22" s="1"/>
  <c r="AB225" i="22" s="1"/>
  <c r="R225" i="22"/>
  <c r="U225" i="22" s="1"/>
  <c r="X225" i="22" s="1"/>
  <c r="AA225" i="22" s="1"/>
  <c r="T224" i="22"/>
  <c r="Q224" i="22" s="1"/>
  <c r="N224" i="22" s="1"/>
  <c r="S224" i="22"/>
  <c r="V224" i="22" s="1"/>
  <c r="Y224" i="22" s="1"/>
  <c r="AB224" i="22" s="1"/>
  <c r="R224" i="22"/>
  <c r="O224" i="22" s="1"/>
  <c r="L224" i="22" s="1"/>
  <c r="T222" i="22"/>
  <c r="W222" i="22" s="1"/>
  <c r="Z222" i="22" s="1"/>
  <c r="AC222" i="22" s="1"/>
  <c r="S222" i="22"/>
  <c r="V222" i="22" s="1"/>
  <c r="Y222" i="22" s="1"/>
  <c r="AB222" i="22" s="1"/>
  <c r="R222" i="22"/>
  <c r="U222" i="22" s="1"/>
  <c r="X222" i="22" s="1"/>
  <c r="AA222" i="22" s="1"/>
  <c r="T221" i="22"/>
  <c r="W221" i="22" s="1"/>
  <c r="Z221" i="22" s="1"/>
  <c r="AC221" i="22" s="1"/>
  <c r="S221" i="22"/>
  <c r="V221" i="22" s="1"/>
  <c r="Y221" i="22" s="1"/>
  <c r="AB221" i="22" s="1"/>
  <c r="R221" i="22"/>
  <c r="U221" i="22" s="1"/>
  <c r="X221" i="22" s="1"/>
  <c r="AA221" i="22" s="1"/>
  <c r="T220" i="22"/>
  <c r="Q220" i="22" s="1"/>
  <c r="N220" i="22" s="1"/>
  <c r="S220" i="22"/>
  <c r="V220" i="22" s="1"/>
  <c r="Y220" i="22" s="1"/>
  <c r="AB220" i="22" s="1"/>
  <c r="R220" i="22"/>
  <c r="U220" i="22" s="1"/>
  <c r="X220" i="22" s="1"/>
  <c r="AA220" i="22" s="1"/>
  <c r="T219" i="22"/>
  <c r="Q219" i="22" s="1"/>
  <c r="N219" i="22" s="1"/>
  <c r="S219" i="22"/>
  <c r="V219" i="22" s="1"/>
  <c r="Y219" i="22" s="1"/>
  <c r="AB219" i="22" s="1"/>
  <c r="R219" i="22"/>
  <c r="U219" i="22" s="1"/>
  <c r="X219" i="22" s="1"/>
  <c r="AA219" i="22" s="1"/>
  <c r="S199" i="22"/>
  <c r="V199" i="22" s="1"/>
  <c r="Y199" i="22" s="1"/>
  <c r="AB199" i="22" s="1"/>
  <c r="T199" i="22"/>
  <c r="W199" i="22" s="1"/>
  <c r="Z199" i="22" s="1"/>
  <c r="AC199" i="22" s="1"/>
  <c r="S200" i="22"/>
  <c r="V200" i="22" s="1"/>
  <c r="Y200" i="22" s="1"/>
  <c r="AB200" i="22" s="1"/>
  <c r="T200" i="22"/>
  <c r="W200" i="22" s="1"/>
  <c r="Z200" i="22" s="1"/>
  <c r="AC200" i="22" s="1"/>
  <c r="S201" i="22"/>
  <c r="V201" i="22" s="1"/>
  <c r="Y201" i="22" s="1"/>
  <c r="AB201" i="22" s="1"/>
  <c r="T201" i="22"/>
  <c r="Q201" i="22" s="1"/>
  <c r="N201" i="22" s="1"/>
  <c r="S203" i="22"/>
  <c r="T203" i="22"/>
  <c r="S204" i="22"/>
  <c r="V204" i="22" s="1"/>
  <c r="Y204" i="22" s="1"/>
  <c r="AB204" i="22" s="1"/>
  <c r="T204" i="22"/>
  <c r="W204" i="22" s="1"/>
  <c r="Z204" i="22" s="1"/>
  <c r="AC204" i="22" s="1"/>
  <c r="T198" i="22"/>
  <c r="W198" i="22" s="1"/>
  <c r="Z198" i="22" s="1"/>
  <c r="AC198" i="22" s="1"/>
  <c r="S198" i="22"/>
  <c r="P198" i="22" s="1"/>
  <c r="M198" i="22" s="1"/>
  <c r="R204" i="22"/>
  <c r="U204" i="22" s="1"/>
  <c r="X204" i="22" s="1"/>
  <c r="AA204" i="22" s="1"/>
  <c r="R199" i="22"/>
  <c r="O199" i="22" s="1"/>
  <c r="L199" i="22" s="1"/>
  <c r="R200" i="22"/>
  <c r="U200" i="22" s="1"/>
  <c r="X200" i="22" s="1"/>
  <c r="AA200" i="22" s="1"/>
  <c r="R201" i="22"/>
  <c r="U201" i="22" s="1"/>
  <c r="X201" i="22" s="1"/>
  <c r="AA201" i="22" s="1"/>
  <c r="R203" i="22"/>
  <c r="U203" i="22" s="1"/>
  <c r="X203" i="22" s="1"/>
  <c r="AA203" i="22" s="1"/>
  <c r="R198" i="22"/>
  <c r="U198" i="22" s="1"/>
  <c r="X198" i="22" s="1"/>
  <c r="AA198" i="22" s="1"/>
  <c r="O260" i="22" l="1"/>
  <c r="L260" i="22" s="1"/>
  <c r="O148" i="22"/>
  <c r="L148" i="22" s="1"/>
  <c r="P165" i="22"/>
  <c r="M165" i="22" s="1"/>
  <c r="O219" i="22"/>
  <c r="L219" i="22" s="1"/>
  <c r="O201" i="22"/>
  <c r="L201" i="22" s="1"/>
  <c r="P225" i="22"/>
  <c r="M225" i="22" s="1"/>
  <c r="P260" i="22"/>
  <c r="M260" i="22" s="1"/>
  <c r="U275" i="22"/>
  <c r="X275" i="22" s="1"/>
  <c r="AA275" i="22" s="1"/>
  <c r="W143" i="22"/>
  <c r="Z143" i="22" s="1"/>
  <c r="AC143" i="22" s="1"/>
  <c r="Q164" i="22"/>
  <c r="N164" i="22" s="1"/>
  <c r="U163" i="22"/>
  <c r="X163" i="22" s="1"/>
  <c r="AA163" i="22" s="1"/>
  <c r="U199" i="22"/>
  <c r="X199" i="22" s="1"/>
  <c r="AA199" i="22" s="1"/>
  <c r="Q165" i="22"/>
  <c r="N165" i="22" s="1"/>
  <c r="O164" i="22"/>
  <c r="L164" i="22" s="1"/>
  <c r="U168" i="22"/>
  <c r="X168" i="22" s="1"/>
  <c r="AA168" i="22" s="1"/>
  <c r="P164" i="22"/>
  <c r="M164" i="22" s="1"/>
  <c r="O142" i="22"/>
  <c r="L142" i="22" s="1"/>
  <c r="U165" i="22"/>
  <c r="X165" i="22" s="1"/>
  <c r="AA165" i="22" s="1"/>
  <c r="O281" i="22"/>
  <c r="L281" i="22" s="1"/>
  <c r="O143" i="22"/>
  <c r="L143" i="22" s="1"/>
  <c r="Q168" i="22"/>
  <c r="N168" i="22" s="1"/>
  <c r="V277" i="22"/>
  <c r="Y277" i="22" s="1"/>
  <c r="AB277" i="22" s="1"/>
  <c r="Q144" i="22"/>
  <c r="N144" i="22" s="1"/>
  <c r="P144" i="22"/>
  <c r="M144" i="22" s="1"/>
  <c r="O145" i="22"/>
  <c r="L145" i="22" s="1"/>
  <c r="Q145" i="22"/>
  <c r="N145" i="22" s="1"/>
  <c r="O256" i="22"/>
  <c r="L256" i="22" s="1"/>
  <c r="P276" i="22"/>
  <c r="M276" i="22" s="1"/>
  <c r="Q280" i="22"/>
  <c r="N280" i="22" s="1"/>
  <c r="O169" i="22"/>
  <c r="L169" i="22" s="1"/>
  <c r="O254" i="22"/>
  <c r="L254" i="22" s="1"/>
  <c r="O280" i="22"/>
  <c r="L280" i="22" s="1"/>
  <c r="U224" i="22"/>
  <c r="X224" i="22" s="1"/>
  <c r="AA224" i="22" s="1"/>
  <c r="W259" i="22"/>
  <c r="Z259" i="22" s="1"/>
  <c r="AC259" i="22" s="1"/>
  <c r="O277" i="22"/>
  <c r="L277" i="22" s="1"/>
  <c r="Q169" i="22"/>
  <c r="N169" i="22" s="1"/>
  <c r="O198" i="22"/>
  <c r="L198" i="22" s="1"/>
  <c r="O257" i="22"/>
  <c r="L257" i="22" s="1"/>
  <c r="O225" i="22"/>
  <c r="L225" i="22" s="1"/>
  <c r="P142" i="22"/>
  <c r="M142" i="22" s="1"/>
  <c r="O166" i="22"/>
  <c r="L166" i="22" s="1"/>
  <c r="O276" i="22"/>
  <c r="L276" i="22" s="1"/>
  <c r="U278" i="22"/>
  <c r="X278" i="22" s="1"/>
  <c r="AA278" i="22" s="1"/>
  <c r="Q163" i="22"/>
  <c r="N163" i="22" s="1"/>
  <c r="P166" i="22"/>
  <c r="M166" i="22" s="1"/>
  <c r="O220" i="22"/>
  <c r="L220" i="22" s="1"/>
  <c r="O147" i="22"/>
  <c r="L147" i="22" s="1"/>
  <c r="Q281" i="22"/>
  <c r="N281" i="22" s="1"/>
  <c r="O204" i="22"/>
  <c r="L204" i="22" s="1"/>
  <c r="O255" i="22"/>
  <c r="L255" i="22" s="1"/>
  <c r="P169" i="22"/>
  <c r="M169" i="22" s="1"/>
  <c r="P255" i="22"/>
  <c r="M255" i="22" s="1"/>
  <c r="W275" i="22"/>
  <c r="Z275" i="22" s="1"/>
  <c r="AC275" i="22" s="1"/>
  <c r="U259" i="22"/>
  <c r="X259" i="22" s="1"/>
  <c r="AA259" i="22" s="1"/>
  <c r="W220" i="22"/>
  <c r="Z220" i="22" s="1"/>
  <c r="AC220" i="22" s="1"/>
  <c r="P256" i="22"/>
  <c r="M256" i="22" s="1"/>
  <c r="O200" i="22"/>
  <c r="L200" i="22" s="1"/>
  <c r="P281" i="22"/>
  <c r="M281" i="22" s="1"/>
  <c r="O203" i="22"/>
  <c r="L203" i="22" s="1"/>
  <c r="O222" i="22"/>
  <c r="L222" i="22" s="1"/>
  <c r="Q276" i="22"/>
  <c r="N276" i="22" s="1"/>
  <c r="Q225" i="22"/>
  <c r="N225" i="22" s="1"/>
  <c r="O221" i="22"/>
  <c r="L221" i="22" s="1"/>
  <c r="W224" i="22"/>
  <c r="Z224" i="22" s="1"/>
  <c r="AC224" i="22" s="1"/>
  <c r="U144" i="22"/>
  <c r="X144" i="22" s="1"/>
  <c r="AA144" i="22" s="1"/>
  <c r="V145" i="22"/>
  <c r="Y145" i="22" s="1"/>
  <c r="AB145" i="22" s="1"/>
  <c r="P163" i="22"/>
  <c r="M163" i="22" s="1"/>
  <c r="Q166" i="22"/>
  <c r="N166" i="22" s="1"/>
  <c r="P168" i="22"/>
  <c r="M168" i="22" s="1"/>
  <c r="P147" i="22"/>
  <c r="M147" i="22" s="1"/>
  <c r="W148" i="22"/>
  <c r="Z148" i="22" s="1"/>
  <c r="AC148" i="22" s="1"/>
  <c r="Q142" i="22"/>
  <c r="N142" i="22" s="1"/>
  <c r="P143" i="22"/>
  <c r="M143" i="22" s="1"/>
  <c r="Q147" i="22"/>
  <c r="N147" i="22" s="1"/>
  <c r="P148" i="22"/>
  <c r="M148" i="22" s="1"/>
  <c r="Y257" i="22"/>
  <c r="AB257" i="22" s="1"/>
  <c r="W256" i="22"/>
  <c r="Z256" i="22" s="1"/>
  <c r="AC256" i="22" s="1"/>
  <c r="Y259" i="22"/>
  <c r="AB259" i="22" s="1"/>
  <c r="W219" i="22"/>
  <c r="Z219" i="22" s="1"/>
  <c r="AC219" i="22" s="1"/>
  <c r="W203" i="22"/>
  <c r="Z203" i="22" s="1"/>
  <c r="AC203" i="22" s="1"/>
  <c r="Q203" i="22"/>
  <c r="N203" i="22" s="1"/>
  <c r="V203" i="22"/>
  <c r="Y203" i="22" s="1"/>
  <c r="AB203" i="22" s="1"/>
  <c r="P204" i="22"/>
  <c r="M204" i="22" s="1"/>
  <c r="P221" i="22"/>
  <c r="M221" i="22" s="1"/>
  <c r="W254" i="22"/>
  <c r="Z254" i="22" s="1"/>
  <c r="AC254" i="22" s="1"/>
  <c r="Q260" i="22"/>
  <c r="N260" i="22" s="1"/>
  <c r="Q277" i="22"/>
  <c r="N277" i="22" s="1"/>
  <c r="P278" i="22"/>
  <c r="M278" i="22" s="1"/>
  <c r="Q199" i="22"/>
  <c r="N199" i="22" s="1"/>
  <c r="W201" i="22"/>
  <c r="Z201" i="22" s="1"/>
  <c r="AC201" i="22" s="1"/>
  <c r="P220" i="22"/>
  <c r="M220" i="22" s="1"/>
  <c r="Q255" i="22"/>
  <c r="N255" i="22" s="1"/>
  <c r="Y255" i="22"/>
  <c r="AB255" i="22" s="1"/>
  <c r="P275" i="22"/>
  <c r="M275" i="22" s="1"/>
  <c r="Q278" i="22"/>
  <c r="N278" i="22" s="1"/>
  <c r="P280" i="22"/>
  <c r="M280" i="22" s="1"/>
  <c r="P257" i="22"/>
  <c r="M257" i="22" s="1"/>
  <c r="V198" i="22"/>
  <c r="Y198" i="22" s="1"/>
  <c r="AB198" i="22" s="1"/>
  <c r="P254" i="22"/>
  <c r="M254" i="22" s="1"/>
  <c r="Q257" i="22"/>
  <c r="N257" i="22" s="1"/>
  <c r="P259" i="22"/>
  <c r="M259" i="22" s="1"/>
  <c r="Q204" i="22"/>
  <c r="N204" i="22" s="1"/>
  <c r="Q221" i="22"/>
  <c r="N221" i="22" s="1"/>
  <c r="P222" i="22"/>
  <c r="M222" i="22" s="1"/>
  <c r="Q198" i="22"/>
  <c r="N198" i="22" s="1"/>
  <c r="P199" i="22"/>
  <c r="M199" i="22" s="1"/>
  <c r="P200" i="22"/>
  <c r="M200" i="22" s="1"/>
  <c r="P219" i="22"/>
  <c r="M219" i="22" s="1"/>
  <c r="Q222" i="22"/>
  <c r="N222" i="22" s="1"/>
  <c r="P224" i="22"/>
  <c r="M224" i="22" s="1"/>
  <c r="Q200" i="22"/>
  <c r="N200" i="22" s="1"/>
  <c r="P201" i="22"/>
  <c r="M201" i="22" s="1"/>
  <c r="S135" i="22"/>
  <c r="T135" i="22"/>
  <c r="S136" i="22"/>
  <c r="T136" i="22"/>
  <c r="S137" i="22"/>
  <c r="T137" i="22"/>
  <c r="S138" i="22"/>
  <c r="T138" i="22"/>
  <c r="S140" i="22"/>
  <c r="T140" i="22"/>
  <c r="S141" i="22"/>
  <c r="T141" i="22"/>
  <c r="S156" i="22"/>
  <c r="T156" i="22"/>
  <c r="S157" i="22"/>
  <c r="T157" i="22"/>
  <c r="S158" i="22"/>
  <c r="T158" i="22"/>
  <c r="S159" i="22"/>
  <c r="T159" i="22"/>
  <c r="S161" i="22"/>
  <c r="T161" i="22"/>
  <c r="S162" i="22"/>
  <c r="T162" i="22"/>
  <c r="S170" i="22"/>
  <c r="T170" i="22"/>
  <c r="S171" i="22"/>
  <c r="T171" i="22"/>
  <c r="S172" i="22"/>
  <c r="T172" i="22"/>
  <c r="S173" i="22"/>
  <c r="T173" i="22"/>
  <c r="S175" i="22"/>
  <c r="T175" i="22"/>
  <c r="S176" i="22"/>
  <c r="T176" i="22"/>
  <c r="S177" i="22"/>
  <c r="T177" i="22"/>
  <c r="S178" i="22"/>
  <c r="T178" i="22"/>
  <c r="S179" i="22"/>
  <c r="T179" i="22"/>
  <c r="S180" i="22"/>
  <c r="T180" i="22"/>
  <c r="S182" i="22"/>
  <c r="T182" i="22"/>
  <c r="S183" i="22"/>
  <c r="T183" i="22"/>
  <c r="S191" i="22"/>
  <c r="T191" i="22"/>
  <c r="S192" i="22"/>
  <c r="T192" i="22"/>
  <c r="S193" i="22"/>
  <c r="T193" i="22"/>
  <c r="S194" i="22"/>
  <c r="T194" i="22"/>
  <c r="S196" i="22"/>
  <c r="T196" i="22"/>
  <c r="S197" i="22"/>
  <c r="T197" i="22"/>
  <c r="S212" i="22"/>
  <c r="T212" i="22"/>
  <c r="S213" i="22"/>
  <c r="T213" i="22"/>
  <c r="S214" i="22"/>
  <c r="T214" i="22"/>
  <c r="S215" i="22"/>
  <c r="T215" i="22"/>
  <c r="S217" i="22"/>
  <c r="T217" i="22"/>
  <c r="S218" i="22"/>
  <c r="T218" i="22"/>
  <c r="S226" i="22"/>
  <c r="T226" i="22"/>
  <c r="S227" i="22"/>
  <c r="T227" i="22"/>
  <c r="S228" i="22"/>
  <c r="T228" i="22"/>
  <c r="S229" i="22"/>
  <c r="T229" i="22"/>
  <c r="S231" i="22"/>
  <c r="T231" i="22"/>
  <c r="S232" i="22"/>
  <c r="T232" i="22"/>
  <c r="S233" i="22"/>
  <c r="T233" i="22"/>
  <c r="S234" i="22"/>
  <c r="T234" i="22"/>
  <c r="S235" i="22"/>
  <c r="T235" i="22"/>
  <c r="S236" i="22"/>
  <c r="T236" i="22"/>
  <c r="S238" i="22"/>
  <c r="T238" i="22"/>
  <c r="S239" i="22"/>
  <c r="T239" i="22"/>
  <c r="S247" i="22"/>
  <c r="T247" i="22"/>
  <c r="S248" i="22"/>
  <c r="T248" i="22"/>
  <c r="S249" i="22"/>
  <c r="T249" i="22"/>
  <c r="S250" i="22"/>
  <c r="T250" i="22"/>
  <c r="S252" i="22"/>
  <c r="T252" i="22"/>
  <c r="S253" i="22"/>
  <c r="T253" i="22"/>
  <c r="S268" i="22"/>
  <c r="T268" i="22"/>
  <c r="S269" i="22"/>
  <c r="T269" i="22"/>
  <c r="S270" i="22"/>
  <c r="T270" i="22"/>
  <c r="S271" i="22"/>
  <c r="T271" i="22"/>
  <c r="S273" i="22"/>
  <c r="T273" i="22"/>
  <c r="S274" i="22"/>
  <c r="T274" i="22"/>
  <c r="P203" i="22" l="1"/>
  <c r="M203" i="22" s="1"/>
  <c r="Q274" i="22" l="1"/>
  <c r="N274" i="22" s="1"/>
  <c r="P274" i="22"/>
  <c r="M274" i="22" s="1"/>
  <c r="O274" i="22"/>
  <c r="L274" i="22" s="1"/>
  <c r="Q273" i="22"/>
  <c r="N273" i="22" s="1"/>
  <c r="P273" i="22"/>
  <c r="M273" i="22" s="1"/>
  <c r="O273" i="22"/>
  <c r="L273" i="22" s="1"/>
  <c r="Q271" i="22"/>
  <c r="N271" i="22" s="1"/>
  <c r="P271" i="22"/>
  <c r="M271" i="22" s="1"/>
  <c r="O271" i="22"/>
  <c r="L271" i="22" s="1"/>
  <c r="Q270" i="22"/>
  <c r="N270" i="22" s="1"/>
  <c r="P270" i="22"/>
  <c r="M270" i="22" s="1"/>
  <c r="O270" i="22"/>
  <c r="L270" i="22" s="1"/>
  <c r="Q269" i="22"/>
  <c r="N269" i="22" s="1"/>
  <c r="P269" i="22"/>
  <c r="M269" i="22" s="1"/>
  <c r="O269" i="22"/>
  <c r="L269" i="22" s="1"/>
  <c r="Q268" i="22"/>
  <c r="N268" i="22" s="1"/>
  <c r="P268" i="22"/>
  <c r="M268" i="22" s="1"/>
  <c r="O268" i="22"/>
  <c r="L268" i="22" s="1"/>
  <c r="Q253" i="22"/>
  <c r="N253" i="22" s="1"/>
  <c r="P253" i="22"/>
  <c r="M253" i="22" s="1"/>
  <c r="O253" i="22"/>
  <c r="L253" i="22" s="1"/>
  <c r="Q252" i="22"/>
  <c r="N252" i="22" s="1"/>
  <c r="P252" i="22"/>
  <c r="M252" i="22" s="1"/>
  <c r="O252" i="22"/>
  <c r="L252" i="22" s="1"/>
  <c r="Q250" i="22"/>
  <c r="N250" i="22" s="1"/>
  <c r="P250" i="22"/>
  <c r="M250" i="22" s="1"/>
  <c r="O250" i="22"/>
  <c r="L250" i="22" s="1"/>
  <c r="Q249" i="22"/>
  <c r="N249" i="22" s="1"/>
  <c r="P249" i="22"/>
  <c r="M249" i="22" s="1"/>
  <c r="O249" i="22"/>
  <c r="L249" i="22" s="1"/>
  <c r="Q248" i="22"/>
  <c r="N248" i="22" s="1"/>
  <c r="P248" i="22"/>
  <c r="M248" i="22" s="1"/>
  <c r="O248" i="22"/>
  <c r="L248" i="22" s="1"/>
  <c r="Q247" i="22"/>
  <c r="N247" i="22" s="1"/>
  <c r="P247" i="22"/>
  <c r="M247" i="22" s="1"/>
  <c r="O247" i="22"/>
  <c r="L247" i="22" s="1"/>
  <c r="Q218" i="22"/>
  <c r="N218" i="22" s="1"/>
  <c r="P218" i="22"/>
  <c r="M218" i="22" s="1"/>
  <c r="O218" i="22"/>
  <c r="L218" i="22" s="1"/>
  <c r="Q217" i="22"/>
  <c r="N217" i="22" s="1"/>
  <c r="P217" i="22"/>
  <c r="M217" i="22" s="1"/>
  <c r="O217" i="22"/>
  <c r="L217" i="22" s="1"/>
  <c r="Q215" i="22"/>
  <c r="N215" i="22" s="1"/>
  <c r="P215" i="22"/>
  <c r="M215" i="22" s="1"/>
  <c r="O215" i="22"/>
  <c r="L215" i="22" s="1"/>
  <c r="Q214" i="22"/>
  <c r="N214" i="22" s="1"/>
  <c r="P214" i="22"/>
  <c r="M214" i="22" s="1"/>
  <c r="O214" i="22"/>
  <c r="L214" i="22" s="1"/>
  <c r="Q213" i="22"/>
  <c r="N213" i="22" s="1"/>
  <c r="P213" i="22"/>
  <c r="M213" i="22" s="1"/>
  <c r="O213" i="22"/>
  <c r="L213" i="22" s="1"/>
  <c r="Q212" i="22"/>
  <c r="N212" i="22" s="1"/>
  <c r="P212" i="22"/>
  <c r="M212" i="22" s="1"/>
  <c r="O212" i="22"/>
  <c r="L212" i="22" s="1"/>
  <c r="Q197" i="22"/>
  <c r="N197" i="22" s="1"/>
  <c r="P197" i="22"/>
  <c r="M197" i="22" s="1"/>
  <c r="O197" i="22"/>
  <c r="L197" i="22" s="1"/>
  <c r="Q196" i="22"/>
  <c r="N196" i="22" s="1"/>
  <c r="P196" i="22"/>
  <c r="M196" i="22" s="1"/>
  <c r="O196" i="22"/>
  <c r="L196" i="22" s="1"/>
  <c r="Q194" i="22"/>
  <c r="N194" i="22" s="1"/>
  <c r="P194" i="22"/>
  <c r="M194" i="22" s="1"/>
  <c r="O194" i="22"/>
  <c r="L194" i="22" s="1"/>
  <c r="Q193" i="22"/>
  <c r="N193" i="22" s="1"/>
  <c r="P193" i="22"/>
  <c r="M193" i="22" s="1"/>
  <c r="O193" i="22"/>
  <c r="L193" i="22" s="1"/>
  <c r="Q192" i="22"/>
  <c r="N192" i="22" s="1"/>
  <c r="P192" i="22"/>
  <c r="M192" i="22" s="1"/>
  <c r="O192" i="22"/>
  <c r="L192" i="22" s="1"/>
  <c r="Q191" i="22"/>
  <c r="N191" i="22" s="1"/>
  <c r="P191" i="22"/>
  <c r="M191" i="22" s="1"/>
  <c r="O191" i="22"/>
  <c r="L191" i="22" s="1"/>
  <c r="Q162" i="22"/>
  <c r="N162" i="22" s="1"/>
  <c r="P162" i="22"/>
  <c r="M162" i="22" s="1"/>
  <c r="O162" i="22"/>
  <c r="L162" i="22" s="1"/>
  <c r="Q161" i="22"/>
  <c r="N161" i="22" s="1"/>
  <c r="P161" i="22"/>
  <c r="M161" i="22" s="1"/>
  <c r="O161" i="22"/>
  <c r="L161" i="22" s="1"/>
  <c r="Q159" i="22"/>
  <c r="N159" i="22" s="1"/>
  <c r="P159" i="22"/>
  <c r="M159" i="22" s="1"/>
  <c r="O159" i="22"/>
  <c r="L159" i="22" s="1"/>
  <c r="Q158" i="22"/>
  <c r="N158" i="22" s="1"/>
  <c r="P158" i="22"/>
  <c r="M158" i="22" s="1"/>
  <c r="O158" i="22"/>
  <c r="L158" i="22" s="1"/>
  <c r="Q157" i="22"/>
  <c r="N157" i="22" s="1"/>
  <c r="P157" i="22"/>
  <c r="M157" i="22" s="1"/>
  <c r="O157" i="22"/>
  <c r="L157" i="22" s="1"/>
  <c r="Q156" i="22"/>
  <c r="N156" i="22" s="1"/>
  <c r="P156" i="22"/>
  <c r="M156" i="22" s="1"/>
  <c r="O156" i="22"/>
  <c r="L156" i="22" s="1"/>
  <c r="Q141" i="22"/>
  <c r="N141" i="22" s="1"/>
  <c r="P141" i="22"/>
  <c r="M141" i="22" s="1"/>
  <c r="O141" i="22"/>
  <c r="L141" i="22" s="1"/>
  <c r="Q140" i="22"/>
  <c r="N140" i="22" s="1"/>
  <c r="P140" i="22"/>
  <c r="M140" i="22" s="1"/>
  <c r="O140" i="22"/>
  <c r="L140" i="22" s="1"/>
  <c r="Q138" i="22"/>
  <c r="N138" i="22" s="1"/>
  <c r="P138" i="22"/>
  <c r="M138" i="22" s="1"/>
  <c r="O138" i="22"/>
  <c r="L138" i="22" s="1"/>
  <c r="Q137" i="22"/>
  <c r="N137" i="22" s="1"/>
  <c r="P137" i="22"/>
  <c r="M137" i="22" s="1"/>
  <c r="O137" i="22"/>
  <c r="L137" i="22" s="1"/>
  <c r="Q136" i="22"/>
  <c r="N136" i="22" s="1"/>
  <c r="P136" i="22"/>
  <c r="M136" i="22" s="1"/>
  <c r="O136" i="22"/>
  <c r="L136" i="22" s="1"/>
  <c r="Q135" i="22"/>
  <c r="N135" i="22" s="1"/>
  <c r="P135" i="22"/>
  <c r="M135" i="22" s="1"/>
  <c r="O135" i="22"/>
  <c r="L135" i="22" s="1"/>
  <c r="W274" i="22" l="1"/>
  <c r="Z274" i="22" s="1"/>
  <c r="AC274" i="22" s="1"/>
  <c r="V274" i="22"/>
  <c r="Y274" i="22" s="1"/>
  <c r="AB274" i="22" s="1"/>
  <c r="U274" i="22"/>
  <c r="X274" i="22" s="1"/>
  <c r="AA274" i="22" s="1"/>
  <c r="W273" i="22"/>
  <c r="Z273" i="22" s="1"/>
  <c r="AC273" i="22" s="1"/>
  <c r="V273" i="22"/>
  <c r="Y273" i="22" s="1"/>
  <c r="AB273" i="22" s="1"/>
  <c r="U273" i="22"/>
  <c r="X273" i="22" s="1"/>
  <c r="AA273" i="22" s="1"/>
  <c r="W271" i="22"/>
  <c r="Z271" i="22" s="1"/>
  <c r="AC271" i="22" s="1"/>
  <c r="V271" i="22"/>
  <c r="Y271" i="22" s="1"/>
  <c r="AB271" i="22" s="1"/>
  <c r="U271" i="22"/>
  <c r="X271" i="22" s="1"/>
  <c r="AA271" i="22" s="1"/>
  <c r="W270" i="22"/>
  <c r="Z270" i="22" s="1"/>
  <c r="AC270" i="22" s="1"/>
  <c r="V270" i="22"/>
  <c r="Y270" i="22" s="1"/>
  <c r="AB270" i="22" s="1"/>
  <c r="U270" i="22"/>
  <c r="X270" i="22" s="1"/>
  <c r="AA270" i="22" s="1"/>
  <c r="W269" i="22"/>
  <c r="Z269" i="22" s="1"/>
  <c r="AC269" i="22" s="1"/>
  <c r="V269" i="22"/>
  <c r="Y269" i="22" s="1"/>
  <c r="AB269" i="22" s="1"/>
  <c r="U269" i="22"/>
  <c r="X269" i="22" s="1"/>
  <c r="AA269" i="22" s="1"/>
  <c r="W268" i="22"/>
  <c r="Z268" i="22" s="1"/>
  <c r="AC268" i="22" s="1"/>
  <c r="V268" i="22"/>
  <c r="Y268" i="22" s="1"/>
  <c r="AB268" i="22" s="1"/>
  <c r="U268" i="22"/>
  <c r="X268" i="22" s="1"/>
  <c r="AA268" i="22" s="1"/>
  <c r="W253" i="22"/>
  <c r="Z253" i="22" s="1"/>
  <c r="AC253" i="22" s="1"/>
  <c r="V253" i="22"/>
  <c r="Y253" i="22" s="1"/>
  <c r="AB253" i="22" s="1"/>
  <c r="U253" i="22"/>
  <c r="X253" i="22" s="1"/>
  <c r="AA253" i="22" s="1"/>
  <c r="W252" i="22"/>
  <c r="Z252" i="22" s="1"/>
  <c r="AC252" i="22" s="1"/>
  <c r="V252" i="22"/>
  <c r="Y252" i="22" s="1"/>
  <c r="AB252" i="22" s="1"/>
  <c r="U252" i="22"/>
  <c r="X252" i="22" s="1"/>
  <c r="AA252" i="22" s="1"/>
  <c r="W250" i="22"/>
  <c r="Z250" i="22" s="1"/>
  <c r="AC250" i="22" s="1"/>
  <c r="V250" i="22"/>
  <c r="Y250" i="22" s="1"/>
  <c r="AB250" i="22" s="1"/>
  <c r="U250" i="22"/>
  <c r="X250" i="22" s="1"/>
  <c r="AA250" i="22" s="1"/>
  <c r="W249" i="22"/>
  <c r="Z249" i="22" s="1"/>
  <c r="AC249" i="22" s="1"/>
  <c r="V249" i="22"/>
  <c r="Y249" i="22" s="1"/>
  <c r="AB249" i="22" s="1"/>
  <c r="U249" i="22"/>
  <c r="X249" i="22" s="1"/>
  <c r="AA249" i="22" s="1"/>
  <c r="W248" i="22"/>
  <c r="Z248" i="22" s="1"/>
  <c r="AC248" i="22" s="1"/>
  <c r="V248" i="22"/>
  <c r="Y248" i="22" s="1"/>
  <c r="AB248" i="22" s="1"/>
  <c r="U248" i="22"/>
  <c r="X248" i="22" s="1"/>
  <c r="AA248" i="22" s="1"/>
  <c r="W247" i="22"/>
  <c r="Z247" i="22" s="1"/>
  <c r="AC247" i="22" s="1"/>
  <c r="V247" i="22"/>
  <c r="Y247" i="22" s="1"/>
  <c r="AB247" i="22" s="1"/>
  <c r="U247" i="22"/>
  <c r="X247" i="22" s="1"/>
  <c r="AA247" i="22" s="1"/>
  <c r="U239" i="22"/>
  <c r="X239" i="22" s="1"/>
  <c r="AA239" i="22" s="1"/>
  <c r="W239" i="22"/>
  <c r="Z239" i="22" s="1"/>
  <c r="AC239" i="22" s="1"/>
  <c r="V239" i="22"/>
  <c r="Y239" i="22" s="1"/>
  <c r="AB239" i="22" s="1"/>
  <c r="O239" i="22"/>
  <c r="L239" i="22" s="1"/>
  <c r="U238" i="22"/>
  <c r="X238" i="22" s="1"/>
  <c r="AA238" i="22" s="1"/>
  <c r="W238" i="22"/>
  <c r="Z238" i="22" s="1"/>
  <c r="AC238" i="22" s="1"/>
  <c r="P238" i="22"/>
  <c r="M238" i="22" s="1"/>
  <c r="O238" i="22"/>
  <c r="L238" i="22" s="1"/>
  <c r="U236" i="22"/>
  <c r="X236" i="22" s="1"/>
  <c r="AA236" i="22" s="1"/>
  <c r="Q236" i="22"/>
  <c r="N236" i="22" s="1"/>
  <c r="P236" i="22"/>
  <c r="M236" i="22" s="1"/>
  <c r="O236" i="22"/>
  <c r="L236" i="22" s="1"/>
  <c r="U235" i="22"/>
  <c r="X235" i="22" s="1"/>
  <c r="AA235" i="22" s="1"/>
  <c r="Q235" i="22"/>
  <c r="N235" i="22" s="1"/>
  <c r="P235" i="22"/>
  <c r="M235" i="22" s="1"/>
  <c r="O235" i="22"/>
  <c r="L235" i="22" s="1"/>
  <c r="U234" i="22"/>
  <c r="X234" i="22" s="1"/>
  <c r="AA234" i="22" s="1"/>
  <c r="Q234" i="22"/>
  <c r="N234" i="22" s="1"/>
  <c r="V234" i="22"/>
  <c r="Y234" i="22" s="1"/>
  <c r="AB234" i="22" s="1"/>
  <c r="O234" i="22"/>
  <c r="L234" i="22" s="1"/>
  <c r="U233" i="22"/>
  <c r="X233" i="22" s="1"/>
  <c r="AA233" i="22" s="1"/>
  <c r="W233" i="22"/>
  <c r="Z233" i="22" s="1"/>
  <c r="AC233" i="22" s="1"/>
  <c r="V233" i="22"/>
  <c r="Y233" i="22" s="1"/>
  <c r="AB233" i="22" s="1"/>
  <c r="Q233" i="22"/>
  <c r="N233" i="22" s="1"/>
  <c r="P233" i="22"/>
  <c r="M233" i="22" s="1"/>
  <c r="O233" i="22"/>
  <c r="L233" i="22" s="1"/>
  <c r="U232" i="22"/>
  <c r="X232" i="22" s="1"/>
  <c r="AA232" i="22" s="1"/>
  <c r="Q232" i="22"/>
  <c r="N232" i="22" s="1"/>
  <c r="V232" i="22"/>
  <c r="Y232" i="22" s="1"/>
  <c r="AB232" i="22" s="1"/>
  <c r="O232" i="22"/>
  <c r="L232" i="22" s="1"/>
  <c r="U231" i="22"/>
  <c r="X231" i="22" s="1"/>
  <c r="AA231" i="22" s="1"/>
  <c r="W231" i="22"/>
  <c r="Z231" i="22" s="1"/>
  <c r="AC231" i="22" s="1"/>
  <c r="V231" i="22"/>
  <c r="Y231" i="22" s="1"/>
  <c r="AB231" i="22" s="1"/>
  <c r="O231" i="22"/>
  <c r="L231" i="22" s="1"/>
  <c r="U229" i="22"/>
  <c r="X229" i="22" s="1"/>
  <c r="AA229" i="22" s="1"/>
  <c r="W229" i="22"/>
  <c r="Z229" i="22" s="1"/>
  <c r="AC229" i="22" s="1"/>
  <c r="P229" i="22"/>
  <c r="M229" i="22" s="1"/>
  <c r="O229" i="22"/>
  <c r="L229" i="22" s="1"/>
  <c r="U228" i="22"/>
  <c r="X228" i="22" s="1"/>
  <c r="AA228" i="22" s="1"/>
  <c r="Q228" i="22"/>
  <c r="N228" i="22" s="1"/>
  <c r="P228" i="22"/>
  <c r="M228" i="22" s="1"/>
  <c r="O228" i="22"/>
  <c r="L228" i="22" s="1"/>
  <c r="U227" i="22"/>
  <c r="X227" i="22" s="1"/>
  <c r="AA227" i="22" s="1"/>
  <c r="Q227" i="22"/>
  <c r="N227" i="22" s="1"/>
  <c r="P227" i="22"/>
  <c r="M227" i="22" s="1"/>
  <c r="O227" i="22"/>
  <c r="L227" i="22" s="1"/>
  <c r="U226" i="22"/>
  <c r="X226" i="22" s="1"/>
  <c r="AA226" i="22" s="1"/>
  <c r="Q226" i="22"/>
  <c r="N226" i="22" s="1"/>
  <c r="V226" i="22"/>
  <c r="Y226" i="22" s="1"/>
  <c r="AB226" i="22" s="1"/>
  <c r="P226" i="22"/>
  <c r="M226" i="22" s="1"/>
  <c r="O226" i="22"/>
  <c r="L226" i="22" s="1"/>
  <c r="W218" i="22"/>
  <c r="Z218" i="22" s="1"/>
  <c r="AC218" i="22" s="1"/>
  <c r="V218" i="22"/>
  <c r="Y218" i="22" s="1"/>
  <c r="AB218" i="22" s="1"/>
  <c r="U218" i="22"/>
  <c r="X218" i="22" s="1"/>
  <c r="AA218" i="22" s="1"/>
  <c r="W217" i="22"/>
  <c r="Z217" i="22" s="1"/>
  <c r="AC217" i="22" s="1"/>
  <c r="V217" i="22"/>
  <c r="Y217" i="22" s="1"/>
  <c r="AB217" i="22" s="1"/>
  <c r="U217" i="22"/>
  <c r="X217" i="22" s="1"/>
  <c r="AA217" i="22" s="1"/>
  <c r="W215" i="22"/>
  <c r="Z215" i="22" s="1"/>
  <c r="AC215" i="22" s="1"/>
  <c r="V215" i="22"/>
  <c r="Y215" i="22" s="1"/>
  <c r="AB215" i="22" s="1"/>
  <c r="U215" i="22"/>
  <c r="X215" i="22" s="1"/>
  <c r="AA215" i="22" s="1"/>
  <c r="W214" i="22"/>
  <c r="Z214" i="22" s="1"/>
  <c r="AC214" i="22" s="1"/>
  <c r="V214" i="22"/>
  <c r="Y214" i="22" s="1"/>
  <c r="AB214" i="22" s="1"/>
  <c r="U214" i="22"/>
  <c r="X214" i="22" s="1"/>
  <c r="AA214" i="22" s="1"/>
  <c r="W213" i="22"/>
  <c r="Z213" i="22" s="1"/>
  <c r="AC213" i="22" s="1"/>
  <c r="V213" i="22"/>
  <c r="Y213" i="22" s="1"/>
  <c r="AB213" i="22" s="1"/>
  <c r="U213" i="22"/>
  <c r="X213" i="22" s="1"/>
  <c r="AA213" i="22" s="1"/>
  <c r="W212" i="22"/>
  <c r="Z212" i="22" s="1"/>
  <c r="AC212" i="22" s="1"/>
  <c r="V212" i="22"/>
  <c r="Y212" i="22" s="1"/>
  <c r="AB212" i="22" s="1"/>
  <c r="U212" i="22"/>
  <c r="X212" i="22" s="1"/>
  <c r="AA212" i="22" s="1"/>
  <c r="W197" i="22"/>
  <c r="Z197" i="22" s="1"/>
  <c r="AC197" i="22" s="1"/>
  <c r="V197" i="22"/>
  <c r="Y197" i="22" s="1"/>
  <c r="AB197" i="22" s="1"/>
  <c r="U197" i="22"/>
  <c r="X197" i="22" s="1"/>
  <c r="AA197" i="22" s="1"/>
  <c r="W196" i="22"/>
  <c r="Z196" i="22" s="1"/>
  <c r="AC196" i="22" s="1"/>
  <c r="V196" i="22"/>
  <c r="Y196" i="22" s="1"/>
  <c r="AB196" i="22" s="1"/>
  <c r="U196" i="22"/>
  <c r="X196" i="22" s="1"/>
  <c r="AA196" i="22" s="1"/>
  <c r="W194" i="22"/>
  <c r="Z194" i="22" s="1"/>
  <c r="AC194" i="22" s="1"/>
  <c r="V194" i="22"/>
  <c r="Y194" i="22" s="1"/>
  <c r="AB194" i="22" s="1"/>
  <c r="U194" i="22"/>
  <c r="X194" i="22" s="1"/>
  <c r="AA194" i="22" s="1"/>
  <c r="W193" i="22"/>
  <c r="Z193" i="22" s="1"/>
  <c r="AC193" i="22" s="1"/>
  <c r="V193" i="22"/>
  <c r="Y193" i="22" s="1"/>
  <c r="AB193" i="22" s="1"/>
  <c r="U193" i="22"/>
  <c r="X193" i="22" s="1"/>
  <c r="AA193" i="22" s="1"/>
  <c r="W192" i="22"/>
  <c r="Z192" i="22" s="1"/>
  <c r="AC192" i="22" s="1"/>
  <c r="V192" i="22"/>
  <c r="Y192" i="22" s="1"/>
  <c r="AB192" i="22" s="1"/>
  <c r="U192" i="22"/>
  <c r="X192" i="22" s="1"/>
  <c r="AA192" i="22" s="1"/>
  <c r="W191" i="22"/>
  <c r="Z191" i="22" s="1"/>
  <c r="AC191" i="22" s="1"/>
  <c r="V191" i="22"/>
  <c r="Y191" i="22" s="1"/>
  <c r="AB191" i="22" s="1"/>
  <c r="U191" i="22"/>
  <c r="X191" i="22" s="1"/>
  <c r="AA191" i="22" s="1"/>
  <c r="U183" i="22"/>
  <c r="X183" i="22" s="1"/>
  <c r="AA183" i="22" s="1"/>
  <c r="W183" i="22"/>
  <c r="Z183" i="22" s="1"/>
  <c r="AC183" i="22" s="1"/>
  <c r="V183" i="22"/>
  <c r="Y183" i="22" s="1"/>
  <c r="AB183" i="22" s="1"/>
  <c r="O183" i="22"/>
  <c r="L183" i="22" s="1"/>
  <c r="U182" i="22"/>
  <c r="X182" i="22" s="1"/>
  <c r="AA182" i="22" s="1"/>
  <c r="W182" i="22"/>
  <c r="Z182" i="22" s="1"/>
  <c r="AC182" i="22" s="1"/>
  <c r="P182" i="22"/>
  <c r="M182" i="22" s="1"/>
  <c r="O182" i="22"/>
  <c r="L182" i="22" s="1"/>
  <c r="U180" i="22"/>
  <c r="X180" i="22" s="1"/>
  <c r="AA180" i="22" s="1"/>
  <c r="Q180" i="22"/>
  <c r="N180" i="22" s="1"/>
  <c r="V180" i="22"/>
  <c r="Y180" i="22" s="1"/>
  <c r="AB180" i="22" s="1"/>
  <c r="O180" i="22"/>
  <c r="L180" i="22" s="1"/>
  <c r="U179" i="22"/>
  <c r="X179" i="22" s="1"/>
  <c r="AA179" i="22" s="1"/>
  <c r="W179" i="22"/>
  <c r="Z179" i="22" s="1"/>
  <c r="AC179" i="22" s="1"/>
  <c r="V179" i="22"/>
  <c r="Y179" i="22" s="1"/>
  <c r="AB179" i="22" s="1"/>
  <c r="O179" i="22"/>
  <c r="L179" i="22" s="1"/>
  <c r="U178" i="22"/>
  <c r="X178" i="22" s="1"/>
  <c r="AA178" i="22" s="1"/>
  <c r="W178" i="22"/>
  <c r="Z178" i="22" s="1"/>
  <c r="AC178" i="22" s="1"/>
  <c r="P178" i="22"/>
  <c r="M178" i="22" s="1"/>
  <c r="O178" i="22"/>
  <c r="L178" i="22" s="1"/>
  <c r="U177" i="22"/>
  <c r="X177" i="22" s="1"/>
  <c r="AA177" i="22" s="1"/>
  <c r="Q177" i="22"/>
  <c r="N177" i="22" s="1"/>
  <c r="V177" i="22"/>
  <c r="Y177" i="22" s="1"/>
  <c r="AB177" i="22" s="1"/>
  <c r="O177" i="22"/>
  <c r="L177" i="22" s="1"/>
  <c r="U176" i="22"/>
  <c r="X176" i="22" s="1"/>
  <c r="AA176" i="22" s="1"/>
  <c r="W176" i="22"/>
  <c r="Z176" i="22" s="1"/>
  <c r="AC176" i="22" s="1"/>
  <c r="V176" i="22"/>
  <c r="Y176" i="22" s="1"/>
  <c r="AB176" i="22" s="1"/>
  <c r="O176" i="22"/>
  <c r="L176" i="22" s="1"/>
  <c r="U175" i="22"/>
  <c r="X175" i="22" s="1"/>
  <c r="AA175" i="22" s="1"/>
  <c r="W175" i="22"/>
  <c r="Z175" i="22" s="1"/>
  <c r="AC175" i="22" s="1"/>
  <c r="V175" i="22"/>
  <c r="Y175" i="22" s="1"/>
  <c r="AB175" i="22" s="1"/>
  <c r="O175" i="22"/>
  <c r="L175" i="22" s="1"/>
  <c r="U173" i="22"/>
  <c r="X173" i="22" s="1"/>
  <c r="AA173" i="22" s="1"/>
  <c r="W173" i="22"/>
  <c r="Z173" i="22" s="1"/>
  <c r="AC173" i="22" s="1"/>
  <c r="P173" i="22"/>
  <c r="M173" i="22" s="1"/>
  <c r="O173" i="22"/>
  <c r="L173" i="22" s="1"/>
  <c r="U172" i="22"/>
  <c r="X172" i="22" s="1"/>
  <c r="AA172" i="22" s="1"/>
  <c r="Q172" i="22"/>
  <c r="N172" i="22" s="1"/>
  <c r="P172" i="22"/>
  <c r="M172" i="22" s="1"/>
  <c r="O172" i="22"/>
  <c r="L172" i="22" s="1"/>
  <c r="U171" i="22"/>
  <c r="X171" i="22" s="1"/>
  <c r="AA171" i="22" s="1"/>
  <c r="Q171" i="22"/>
  <c r="N171" i="22" s="1"/>
  <c r="V171" i="22"/>
  <c r="Y171" i="22" s="1"/>
  <c r="AB171" i="22" s="1"/>
  <c r="O171" i="22"/>
  <c r="L171" i="22" s="1"/>
  <c r="V170" i="22"/>
  <c r="Y170" i="22" s="1"/>
  <c r="AB170" i="22" s="1"/>
  <c r="U170" i="22"/>
  <c r="X170" i="22" s="1"/>
  <c r="AA170" i="22" s="1"/>
  <c r="Q170" i="22"/>
  <c r="N170" i="22" s="1"/>
  <c r="P170" i="22"/>
  <c r="M170" i="22" s="1"/>
  <c r="O170" i="22"/>
  <c r="L170" i="22" s="1"/>
  <c r="P231" i="22" l="1"/>
  <c r="M231" i="22" s="1"/>
  <c r="P234" i="22"/>
  <c r="M234" i="22" s="1"/>
  <c r="W236" i="22"/>
  <c r="Z236" i="22" s="1"/>
  <c r="AC236" i="22" s="1"/>
  <c r="W170" i="22"/>
  <c r="Z170" i="22" s="1"/>
  <c r="AC170" i="22" s="1"/>
  <c r="Q229" i="22"/>
  <c r="N229" i="22" s="1"/>
  <c r="Q179" i="22"/>
  <c r="N179" i="22" s="1"/>
  <c r="Q178" i="22"/>
  <c r="N178" i="22" s="1"/>
  <c r="W234" i="22"/>
  <c r="Z234" i="22" s="1"/>
  <c r="AC234" i="22" s="1"/>
  <c r="V238" i="22"/>
  <c r="Y238" i="22" s="1"/>
  <c r="AB238" i="22" s="1"/>
  <c r="V235" i="22"/>
  <c r="Y235" i="22" s="1"/>
  <c r="AB235" i="22" s="1"/>
  <c r="Q239" i="22"/>
  <c r="N239" i="22" s="1"/>
  <c r="W177" i="22"/>
  <c r="Z177" i="22" s="1"/>
  <c r="AC177" i="22" s="1"/>
  <c r="P179" i="22"/>
  <c r="M179" i="22" s="1"/>
  <c r="Q182" i="22"/>
  <c r="N182" i="22" s="1"/>
  <c r="V178" i="22"/>
  <c r="Y178" i="22" s="1"/>
  <c r="AB178" i="22" s="1"/>
  <c r="P176" i="22"/>
  <c r="M176" i="22" s="1"/>
  <c r="W232" i="22"/>
  <c r="Z232" i="22" s="1"/>
  <c r="AC232" i="22" s="1"/>
  <c r="P232" i="22"/>
  <c r="M232" i="22" s="1"/>
  <c r="Q231" i="22"/>
  <c r="N231" i="22" s="1"/>
  <c r="P175" i="22"/>
  <c r="M175" i="22" s="1"/>
  <c r="Q175" i="22"/>
  <c r="N175" i="22" s="1"/>
  <c r="V173" i="22"/>
  <c r="Y173" i="22" s="1"/>
  <c r="AB173" i="22" s="1"/>
  <c r="Q173" i="22"/>
  <c r="N173" i="22" s="1"/>
  <c r="V228" i="22"/>
  <c r="Y228" i="22" s="1"/>
  <c r="AB228" i="22" s="1"/>
  <c r="W227" i="22"/>
  <c r="Z227" i="22" s="1"/>
  <c r="AC227" i="22" s="1"/>
  <c r="Q238" i="22"/>
  <c r="N238" i="22" s="1"/>
  <c r="P239" i="22"/>
  <c r="M239" i="22" s="1"/>
  <c r="P180" i="22"/>
  <c r="M180" i="22" s="1"/>
  <c r="P183" i="22"/>
  <c r="M183" i="22" s="1"/>
  <c r="P171" i="22"/>
  <c r="M171" i="22" s="1"/>
  <c r="W226" i="22"/>
  <c r="Z226" i="22" s="1"/>
  <c r="AC226" i="22" s="1"/>
  <c r="V227" i="22"/>
  <c r="Y227" i="22" s="1"/>
  <c r="AB227" i="22" s="1"/>
  <c r="W235" i="22"/>
  <c r="Z235" i="22" s="1"/>
  <c r="AC235" i="22" s="1"/>
  <c r="V236" i="22"/>
  <c r="Y236" i="22" s="1"/>
  <c r="AB236" i="22" s="1"/>
  <c r="W228" i="22"/>
  <c r="Z228" i="22" s="1"/>
  <c r="AC228" i="22" s="1"/>
  <c r="V229" i="22"/>
  <c r="Y229" i="22" s="1"/>
  <c r="AB229" i="22" s="1"/>
  <c r="W172" i="22"/>
  <c r="Z172" i="22" s="1"/>
  <c r="AC172" i="22" s="1"/>
  <c r="Q183" i="22"/>
  <c r="N183" i="22" s="1"/>
  <c r="Q176" i="22"/>
  <c r="N176" i="22" s="1"/>
  <c r="P177" i="22"/>
  <c r="M177" i="22" s="1"/>
  <c r="W171" i="22"/>
  <c r="Z171" i="22" s="1"/>
  <c r="AC171" i="22" s="1"/>
  <c r="V172" i="22"/>
  <c r="Y172" i="22" s="1"/>
  <c r="AB172" i="22" s="1"/>
  <c r="W180" i="22"/>
  <c r="Z180" i="22" s="1"/>
  <c r="AC180" i="22" s="1"/>
  <c r="V182" i="22"/>
  <c r="Y182" i="22" s="1"/>
  <c r="AB182" i="22" s="1"/>
  <c r="W162" i="22"/>
  <c r="Z162" i="22" s="1"/>
  <c r="AC162" i="22" s="1"/>
  <c r="V162" i="22"/>
  <c r="Y162" i="22" s="1"/>
  <c r="AB162" i="22" s="1"/>
  <c r="U162" i="22"/>
  <c r="X162" i="22" s="1"/>
  <c r="AA162" i="22" s="1"/>
  <c r="W161" i="22"/>
  <c r="Z161" i="22" s="1"/>
  <c r="AC161" i="22" s="1"/>
  <c r="V161" i="22"/>
  <c r="Y161" i="22" s="1"/>
  <c r="AB161" i="22" s="1"/>
  <c r="U161" i="22"/>
  <c r="X161" i="22" s="1"/>
  <c r="AA161" i="22" s="1"/>
  <c r="W159" i="22"/>
  <c r="Z159" i="22" s="1"/>
  <c r="AC159" i="22" s="1"/>
  <c r="V159" i="22"/>
  <c r="Y159" i="22" s="1"/>
  <c r="AB159" i="22" s="1"/>
  <c r="U159" i="22"/>
  <c r="X159" i="22" s="1"/>
  <c r="AA159" i="22" s="1"/>
  <c r="W158" i="22"/>
  <c r="Z158" i="22" s="1"/>
  <c r="AC158" i="22" s="1"/>
  <c r="V158" i="22"/>
  <c r="Y158" i="22" s="1"/>
  <c r="AB158" i="22" s="1"/>
  <c r="U158" i="22"/>
  <c r="X158" i="22" s="1"/>
  <c r="AA158" i="22" s="1"/>
  <c r="W157" i="22"/>
  <c r="Z157" i="22" s="1"/>
  <c r="AC157" i="22" s="1"/>
  <c r="V157" i="22"/>
  <c r="Y157" i="22" s="1"/>
  <c r="AB157" i="22" s="1"/>
  <c r="U157" i="22"/>
  <c r="X157" i="22" s="1"/>
  <c r="AA157" i="22" s="1"/>
  <c r="W156" i="22"/>
  <c r="Z156" i="22" s="1"/>
  <c r="AC156" i="22" s="1"/>
  <c r="V156" i="22"/>
  <c r="Y156" i="22" s="1"/>
  <c r="AB156" i="22" s="1"/>
  <c r="U156" i="22"/>
  <c r="X156" i="22" s="1"/>
  <c r="AA156" i="22" s="1"/>
  <c r="U127" i="22"/>
  <c r="X127" i="22" s="1"/>
  <c r="AA127" i="22" s="1"/>
  <c r="T127" i="22"/>
  <c r="Q127" i="22" s="1"/>
  <c r="N127" i="22" s="1"/>
  <c r="S127" i="22"/>
  <c r="P127" i="22" s="1"/>
  <c r="M127" i="22" s="1"/>
  <c r="O127" i="22"/>
  <c r="L127" i="22" s="1"/>
  <c r="U126" i="22"/>
  <c r="X126" i="22" s="1"/>
  <c r="AA126" i="22" s="1"/>
  <c r="T126" i="22"/>
  <c r="Q126" i="22" s="1"/>
  <c r="N126" i="22" s="1"/>
  <c r="S126" i="22"/>
  <c r="V126" i="22" s="1"/>
  <c r="Y126" i="22" s="1"/>
  <c r="AB126" i="22" s="1"/>
  <c r="O126" i="22"/>
  <c r="L126" i="22" s="1"/>
  <c r="U124" i="22"/>
  <c r="X124" i="22" s="1"/>
  <c r="AA124" i="22" s="1"/>
  <c r="T124" i="22"/>
  <c r="W124" i="22" s="1"/>
  <c r="Z124" i="22" s="1"/>
  <c r="AC124" i="22" s="1"/>
  <c r="S124" i="22"/>
  <c r="V124" i="22" s="1"/>
  <c r="Y124" i="22" s="1"/>
  <c r="AB124" i="22" s="1"/>
  <c r="O124" i="22"/>
  <c r="L124" i="22" s="1"/>
  <c r="U123" i="22"/>
  <c r="X123" i="22" s="1"/>
  <c r="AA123" i="22" s="1"/>
  <c r="T123" i="22"/>
  <c r="W123" i="22" s="1"/>
  <c r="Z123" i="22" s="1"/>
  <c r="AC123" i="22" s="1"/>
  <c r="S123" i="22"/>
  <c r="P123" i="22" s="1"/>
  <c r="M123" i="22" s="1"/>
  <c r="O123" i="22"/>
  <c r="L123" i="22" s="1"/>
  <c r="U122" i="22"/>
  <c r="X122" i="22" s="1"/>
  <c r="AA122" i="22" s="1"/>
  <c r="T122" i="22"/>
  <c r="Q122" i="22" s="1"/>
  <c r="N122" i="22" s="1"/>
  <c r="S122" i="22"/>
  <c r="P122" i="22" s="1"/>
  <c r="M122" i="22" s="1"/>
  <c r="O122" i="22"/>
  <c r="L122" i="22" s="1"/>
  <c r="U121" i="22"/>
  <c r="X121" i="22" s="1"/>
  <c r="AA121" i="22" s="1"/>
  <c r="T121" i="22"/>
  <c r="Q121" i="22" s="1"/>
  <c r="N121" i="22" s="1"/>
  <c r="S121" i="22"/>
  <c r="V121" i="22" s="1"/>
  <c r="Y121" i="22" s="1"/>
  <c r="AB121" i="22" s="1"/>
  <c r="O121" i="22"/>
  <c r="L121" i="22" s="1"/>
  <c r="T115" i="22"/>
  <c r="T116" i="22"/>
  <c r="T117" i="22"/>
  <c r="T119" i="22"/>
  <c r="T120" i="22"/>
  <c r="S115" i="22"/>
  <c r="S116" i="22"/>
  <c r="S117" i="22"/>
  <c r="S119" i="22"/>
  <c r="S120" i="22"/>
  <c r="T114" i="22"/>
  <c r="S114" i="22"/>
  <c r="P124" i="22" l="1"/>
  <c r="M124" i="22" s="1"/>
  <c r="V123" i="22"/>
  <c r="Y123" i="22" s="1"/>
  <c r="AB123" i="22" s="1"/>
  <c r="W127" i="22"/>
  <c r="Z127" i="22" s="1"/>
  <c r="AC127" i="22" s="1"/>
  <c r="W121" i="22"/>
  <c r="Z121" i="22" s="1"/>
  <c r="AC121" i="22" s="1"/>
  <c r="V127" i="22"/>
  <c r="Y127" i="22" s="1"/>
  <c r="AB127" i="22" s="1"/>
  <c r="W122" i="22"/>
  <c r="Z122" i="22" s="1"/>
  <c r="AC122" i="22" s="1"/>
  <c r="W126" i="22"/>
  <c r="Z126" i="22" s="1"/>
  <c r="AC126" i="22" s="1"/>
  <c r="Q123" i="22"/>
  <c r="N123" i="22" s="1"/>
  <c r="V122" i="22"/>
  <c r="Y122" i="22" s="1"/>
  <c r="AB122" i="22" s="1"/>
  <c r="P121" i="22"/>
  <c r="M121" i="22" s="1"/>
  <c r="Q124" i="22"/>
  <c r="N124" i="22" s="1"/>
  <c r="P126" i="22"/>
  <c r="M126" i="22" s="1"/>
  <c r="AC79" i="22"/>
  <c r="AB79" i="22"/>
  <c r="AC78" i="22"/>
  <c r="AB78" i="22"/>
  <c r="AC76" i="22"/>
  <c r="AB76" i="22"/>
  <c r="AC75" i="22"/>
  <c r="AB75" i="22"/>
  <c r="AC74" i="22"/>
  <c r="AB74" i="22"/>
  <c r="AC73" i="22"/>
  <c r="AB73" i="22"/>
  <c r="Z79" i="22"/>
  <c r="Y79" i="22"/>
  <c r="Z78" i="22"/>
  <c r="Y78" i="22"/>
  <c r="Z76" i="22"/>
  <c r="Y76" i="22"/>
  <c r="Z75" i="22"/>
  <c r="Y75" i="22"/>
  <c r="Z74" i="22"/>
  <c r="Y74" i="22"/>
  <c r="Z73" i="22"/>
  <c r="Y73" i="22"/>
  <c r="W79" i="22"/>
  <c r="V79" i="22"/>
  <c r="W78" i="22"/>
  <c r="V78" i="22"/>
  <c r="W76" i="22"/>
  <c r="V76" i="22"/>
  <c r="W75" i="22"/>
  <c r="V75" i="22"/>
  <c r="W74" i="22"/>
  <c r="V74" i="22"/>
  <c r="W73" i="22"/>
  <c r="V73" i="22"/>
  <c r="T79" i="22"/>
  <c r="S79" i="22"/>
  <c r="T78" i="22"/>
  <c r="S78" i="22"/>
  <c r="T76" i="22"/>
  <c r="S76" i="22"/>
  <c r="T75" i="22"/>
  <c r="S75" i="22"/>
  <c r="T74" i="22"/>
  <c r="S74" i="22"/>
  <c r="T73" i="22"/>
  <c r="S73" i="22"/>
  <c r="Q79" i="22"/>
  <c r="P79" i="22"/>
  <c r="Q78" i="22"/>
  <c r="P78" i="22"/>
  <c r="Q76" i="22"/>
  <c r="P76" i="22"/>
  <c r="Q75" i="22"/>
  <c r="P75" i="22"/>
  <c r="Q74" i="22"/>
  <c r="P74" i="22"/>
  <c r="Q73" i="22"/>
  <c r="P73" i="22"/>
  <c r="M79" i="22"/>
  <c r="N79" i="22"/>
  <c r="M78" i="22"/>
  <c r="N78" i="22"/>
  <c r="M76" i="22"/>
  <c r="N76" i="22"/>
  <c r="M75" i="22"/>
  <c r="N75" i="22"/>
  <c r="M74" i="22"/>
  <c r="N74" i="22"/>
  <c r="M73" i="22"/>
  <c r="N73" i="22"/>
  <c r="AC299" i="22"/>
  <c r="AB299" i="22"/>
  <c r="Z299" i="22"/>
  <c r="Y299" i="22"/>
  <c r="W299" i="22"/>
  <c r="V299" i="22"/>
  <c r="T299" i="22"/>
  <c r="S299" i="22"/>
  <c r="Q299" i="22"/>
  <c r="P299" i="22"/>
  <c r="N299" i="22"/>
  <c r="M299" i="22"/>
  <c r="AC72" i="22"/>
  <c r="AB72" i="22"/>
  <c r="Z72" i="22"/>
  <c r="Y72" i="22"/>
  <c r="W72" i="22"/>
  <c r="V72" i="22"/>
  <c r="T72" i="22"/>
  <c r="S72" i="22"/>
  <c r="Q72" i="22"/>
  <c r="P72" i="22"/>
  <c r="N72" i="22"/>
  <c r="M72" i="22"/>
  <c r="AC71" i="22"/>
  <c r="AB71" i="22"/>
  <c r="Z71" i="22"/>
  <c r="Y71" i="22"/>
  <c r="W71" i="22"/>
  <c r="V71" i="22"/>
  <c r="T71" i="22"/>
  <c r="S71" i="22"/>
  <c r="Q71" i="22"/>
  <c r="P71" i="22"/>
  <c r="N71" i="22"/>
  <c r="M71" i="22"/>
  <c r="AC69" i="22"/>
  <c r="AB69" i="22"/>
  <c r="Z69" i="22"/>
  <c r="Y69" i="22"/>
  <c r="W69" i="22"/>
  <c r="V69" i="22"/>
  <c r="T69" i="22"/>
  <c r="S69" i="22"/>
  <c r="Q69" i="22"/>
  <c r="P69" i="22"/>
  <c r="N69" i="22"/>
  <c r="M69" i="22"/>
  <c r="AC68" i="22"/>
  <c r="AB68" i="22"/>
  <c r="Z68" i="22"/>
  <c r="Y68" i="22"/>
  <c r="W68" i="22"/>
  <c r="V68" i="22"/>
  <c r="T68" i="22"/>
  <c r="S68" i="22"/>
  <c r="Q68" i="22"/>
  <c r="P68" i="22"/>
  <c r="N68" i="22"/>
  <c r="M68" i="22"/>
  <c r="AC67" i="22"/>
  <c r="AB67" i="22"/>
  <c r="Z67" i="22"/>
  <c r="Y67" i="22"/>
  <c r="W67" i="22"/>
  <c r="V67" i="22"/>
  <c r="T67" i="22"/>
  <c r="S67" i="22"/>
  <c r="Q67" i="22"/>
  <c r="P67" i="22"/>
  <c r="N67" i="22"/>
  <c r="M67" i="22"/>
  <c r="AC66" i="22"/>
  <c r="AB66" i="22"/>
  <c r="Z66" i="22"/>
  <c r="Y66" i="22"/>
  <c r="W66" i="22"/>
  <c r="V66" i="22"/>
  <c r="T66" i="22"/>
  <c r="S66" i="22"/>
  <c r="Q66" i="22"/>
  <c r="P66" i="22"/>
  <c r="N66" i="22"/>
  <c r="M66" i="22"/>
  <c r="AC65" i="22"/>
  <c r="AB65" i="22"/>
  <c r="Z65" i="22"/>
  <c r="Y65" i="22"/>
  <c r="W65" i="22"/>
  <c r="V65" i="22"/>
  <c r="T65" i="22"/>
  <c r="S65" i="22"/>
  <c r="Q65" i="22"/>
  <c r="P65" i="22"/>
  <c r="N65" i="22"/>
  <c r="M65" i="22"/>
  <c r="AC64" i="22"/>
  <c r="AB64" i="22"/>
  <c r="Z64" i="22"/>
  <c r="Y64" i="22"/>
  <c r="W64" i="22"/>
  <c r="V64" i="22"/>
  <c r="T64" i="22"/>
  <c r="S64" i="22"/>
  <c r="Q64" i="22"/>
  <c r="P64" i="22"/>
  <c r="N64" i="22"/>
  <c r="M64" i="22"/>
  <c r="AC62" i="22"/>
  <c r="AB62" i="22"/>
  <c r="Z62" i="22"/>
  <c r="Y62" i="22"/>
  <c r="W62" i="22"/>
  <c r="V62" i="22"/>
  <c r="T62" i="22"/>
  <c r="S62" i="22"/>
  <c r="Q62" i="22"/>
  <c r="P62" i="22"/>
  <c r="N62" i="22"/>
  <c r="M62" i="22"/>
  <c r="AC61" i="22"/>
  <c r="AB61" i="22"/>
  <c r="Z61" i="22"/>
  <c r="Y61" i="22"/>
  <c r="W61" i="22"/>
  <c r="V61" i="22"/>
  <c r="T61" i="22"/>
  <c r="S61" i="22"/>
  <c r="Q61" i="22"/>
  <c r="P61" i="22"/>
  <c r="N61" i="22"/>
  <c r="M61" i="22"/>
  <c r="AC60" i="22"/>
  <c r="AB60" i="22"/>
  <c r="Z60" i="22"/>
  <c r="Y60" i="22"/>
  <c r="W60" i="22"/>
  <c r="V60" i="22"/>
  <c r="T60" i="22"/>
  <c r="S60" i="22"/>
  <c r="Q60" i="22"/>
  <c r="P60" i="22"/>
  <c r="N60" i="22"/>
  <c r="M60" i="22"/>
  <c r="AC59" i="22"/>
  <c r="AB59" i="22"/>
  <c r="Z59" i="22"/>
  <c r="Y59" i="22"/>
  <c r="W59" i="22"/>
  <c r="V59" i="22"/>
  <c r="T59" i="22"/>
  <c r="S59" i="22"/>
  <c r="Q59" i="22"/>
  <c r="P59" i="22"/>
  <c r="N59" i="22"/>
  <c r="M59" i="22"/>
  <c r="AC58" i="22"/>
  <c r="AB58" i="22"/>
  <c r="Z58" i="22"/>
  <c r="Y58" i="22"/>
  <c r="W58" i="22"/>
  <c r="V58" i="22"/>
  <c r="T58" i="22"/>
  <c r="S58" i="22"/>
  <c r="Q58" i="22"/>
  <c r="P58" i="22"/>
  <c r="N58" i="22"/>
  <c r="M58" i="22"/>
  <c r="AC57" i="22"/>
  <c r="AB57" i="22"/>
  <c r="Z57" i="22"/>
  <c r="Y57" i="22"/>
  <c r="W57" i="22"/>
  <c r="V57" i="22"/>
  <c r="T57" i="22"/>
  <c r="S57" i="22"/>
  <c r="Q57" i="22"/>
  <c r="P57" i="22"/>
  <c r="N57" i="22"/>
  <c r="M57" i="22"/>
  <c r="AC55" i="22"/>
  <c r="AB55" i="22"/>
  <c r="Z55" i="22"/>
  <c r="Y55" i="22"/>
  <c r="W55" i="22"/>
  <c r="V55" i="22"/>
  <c r="T55" i="22"/>
  <c r="S55" i="22"/>
  <c r="Q55" i="22"/>
  <c r="P55" i="22"/>
  <c r="N55" i="22"/>
  <c r="M55" i="22"/>
  <c r="AC54" i="22"/>
  <c r="AB54" i="22"/>
  <c r="Z54" i="22"/>
  <c r="Y54" i="22"/>
  <c r="W54" i="22"/>
  <c r="V54" i="22"/>
  <c r="T54" i="22"/>
  <c r="S54" i="22"/>
  <c r="Q54" i="22"/>
  <c r="P54" i="22"/>
  <c r="N54" i="22"/>
  <c r="M54" i="22"/>
  <c r="AC53" i="22"/>
  <c r="AB53" i="22"/>
  <c r="Z53" i="22"/>
  <c r="Y53" i="22"/>
  <c r="W53" i="22"/>
  <c r="V53" i="22"/>
  <c r="T53" i="22"/>
  <c r="S53" i="22"/>
  <c r="Q53" i="22"/>
  <c r="P53" i="22"/>
  <c r="N53" i="22"/>
  <c r="M53" i="22"/>
  <c r="AC52" i="22"/>
  <c r="AB52" i="22"/>
  <c r="Z52" i="22"/>
  <c r="Y52" i="22"/>
  <c r="W52" i="22"/>
  <c r="V52" i="22"/>
  <c r="T52" i="22"/>
  <c r="S52" i="22"/>
  <c r="Q52" i="22"/>
  <c r="P52" i="22"/>
  <c r="N52" i="22"/>
  <c r="M52" i="22"/>
  <c r="AC51" i="22"/>
  <c r="AB51" i="22"/>
  <c r="Z51" i="22"/>
  <c r="Y51" i="22"/>
  <c r="W51" i="22"/>
  <c r="V51" i="22"/>
  <c r="T51" i="22"/>
  <c r="S51" i="22"/>
  <c r="Q51" i="22"/>
  <c r="P51" i="22"/>
  <c r="N51" i="22"/>
  <c r="M51" i="22"/>
  <c r="AC50" i="22"/>
  <c r="AB50" i="22"/>
  <c r="Z50" i="22"/>
  <c r="Y50" i="22"/>
  <c r="W50" i="22"/>
  <c r="V50" i="22"/>
  <c r="T50" i="22"/>
  <c r="S50" i="22"/>
  <c r="Q50" i="22"/>
  <c r="P50" i="22"/>
  <c r="N50" i="22"/>
  <c r="M50" i="22"/>
  <c r="AC48" i="22"/>
  <c r="AB48" i="22"/>
  <c r="Z48" i="22"/>
  <c r="Y48" i="22"/>
  <c r="W48" i="22"/>
  <c r="V48" i="22"/>
  <c r="T48" i="22"/>
  <c r="S48" i="22"/>
  <c r="Q48" i="22"/>
  <c r="P48" i="22"/>
  <c r="N48" i="22"/>
  <c r="M48" i="22"/>
  <c r="AC47" i="22"/>
  <c r="AB47" i="22"/>
  <c r="Z47" i="22"/>
  <c r="Y47" i="22"/>
  <c r="W47" i="22"/>
  <c r="V47" i="22"/>
  <c r="T47" i="22"/>
  <c r="S47" i="22"/>
  <c r="Q47" i="22"/>
  <c r="P47" i="22"/>
  <c r="N47" i="22"/>
  <c r="M47" i="22"/>
  <c r="AC46" i="22"/>
  <c r="AB46" i="22"/>
  <c r="Z46" i="22"/>
  <c r="Y46" i="22"/>
  <c r="W46" i="22"/>
  <c r="V46" i="22"/>
  <c r="T46" i="22"/>
  <c r="S46" i="22"/>
  <c r="Q46" i="22"/>
  <c r="P46" i="22"/>
  <c r="N46" i="22"/>
  <c r="M46" i="22"/>
  <c r="AC45" i="22"/>
  <c r="AB45" i="22"/>
  <c r="Z45" i="22"/>
  <c r="Y45" i="22"/>
  <c r="W45" i="22"/>
  <c r="V45" i="22"/>
  <c r="T45" i="22"/>
  <c r="S45" i="22"/>
  <c r="Q45" i="22"/>
  <c r="P45" i="22"/>
  <c r="N45" i="22"/>
  <c r="M45" i="22"/>
  <c r="AC44" i="22"/>
  <c r="AB44" i="22"/>
  <c r="Z44" i="22"/>
  <c r="Y44" i="22"/>
  <c r="W44" i="22"/>
  <c r="V44" i="22"/>
  <c r="T44" i="22"/>
  <c r="S44" i="22"/>
  <c r="Q44" i="22"/>
  <c r="P44" i="22"/>
  <c r="N44" i="22"/>
  <c r="M44" i="22"/>
  <c r="AC43" i="22"/>
  <c r="AB43" i="22"/>
  <c r="Z43" i="22"/>
  <c r="Y43" i="22"/>
  <c r="W43" i="22"/>
  <c r="V43" i="22"/>
  <c r="T43" i="22"/>
  <c r="S43" i="22"/>
  <c r="Q43" i="22"/>
  <c r="P43" i="22"/>
  <c r="N43" i="22"/>
  <c r="M43" i="22"/>
  <c r="AC41" i="22"/>
  <c r="AB41" i="22"/>
  <c r="Z41" i="22"/>
  <c r="Y41" i="22"/>
  <c r="W41" i="22"/>
  <c r="V41" i="22"/>
  <c r="T41" i="22"/>
  <c r="S41" i="22"/>
  <c r="Q41" i="22"/>
  <c r="P41" i="22"/>
  <c r="N41" i="22"/>
  <c r="M41" i="22"/>
  <c r="AC40" i="22"/>
  <c r="AB40" i="22"/>
  <c r="Z40" i="22"/>
  <c r="Y40" i="22"/>
  <c r="W40" i="22"/>
  <c r="V40" i="22"/>
  <c r="T40" i="22"/>
  <c r="S40" i="22"/>
  <c r="Q40" i="22"/>
  <c r="P40" i="22"/>
  <c r="N40" i="22"/>
  <c r="M40" i="22"/>
  <c r="AC39" i="22"/>
  <c r="AB39" i="22"/>
  <c r="Z39" i="22"/>
  <c r="Y39" i="22"/>
  <c r="W39" i="22"/>
  <c r="V39" i="22"/>
  <c r="T39" i="22"/>
  <c r="S39" i="22"/>
  <c r="Q39" i="22"/>
  <c r="P39" i="22"/>
  <c r="N39" i="22"/>
  <c r="M39" i="22"/>
  <c r="AC38" i="22"/>
  <c r="AB38" i="22"/>
  <c r="Z38" i="22"/>
  <c r="Y38" i="22"/>
  <c r="W38" i="22"/>
  <c r="V38" i="22"/>
  <c r="T38" i="22"/>
  <c r="S38" i="22"/>
  <c r="Q38" i="22"/>
  <c r="P38" i="22"/>
  <c r="N38" i="22"/>
  <c r="M38" i="22"/>
  <c r="AC37" i="22"/>
  <c r="AB37" i="22"/>
  <c r="Z37" i="22"/>
  <c r="Y37" i="22"/>
  <c r="W37" i="22"/>
  <c r="V37" i="22"/>
  <c r="T37" i="22"/>
  <c r="S37" i="22"/>
  <c r="Q37" i="22"/>
  <c r="P37" i="22"/>
  <c r="N37" i="22"/>
  <c r="M37" i="22"/>
  <c r="AC36" i="22"/>
  <c r="AB36" i="22"/>
  <c r="Z36" i="22"/>
  <c r="Y36" i="22"/>
  <c r="W36" i="22"/>
  <c r="V36" i="22"/>
  <c r="T36" i="22"/>
  <c r="S36" i="22"/>
  <c r="Q36" i="22"/>
  <c r="P36" i="22"/>
  <c r="N36" i="22"/>
  <c r="M36" i="22"/>
  <c r="AC34" i="22"/>
  <c r="AB34" i="22"/>
  <c r="Z34" i="22"/>
  <c r="Y34" i="22"/>
  <c r="W34" i="22"/>
  <c r="V34" i="22"/>
  <c r="T34" i="22"/>
  <c r="S34" i="22"/>
  <c r="Q34" i="22"/>
  <c r="P34" i="22"/>
  <c r="N34" i="22"/>
  <c r="M34" i="22"/>
  <c r="AC33" i="22"/>
  <c r="AB33" i="22"/>
  <c r="Z33" i="22"/>
  <c r="Y33" i="22"/>
  <c r="W33" i="22"/>
  <c r="V33" i="22"/>
  <c r="T33" i="22"/>
  <c r="S33" i="22"/>
  <c r="Q33" i="22"/>
  <c r="P33" i="22"/>
  <c r="N33" i="22"/>
  <c r="M33" i="22"/>
  <c r="AC32" i="22"/>
  <c r="AB32" i="22"/>
  <c r="Z32" i="22"/>
  <c r="Y32" i="22"/>
  <c r="W32" i="22"/>
  <c r="V32" i="22"/>
  <c r="T32" i="22"/>
  <c r="S32" i="22"/>
  <c r="Q32" i="22"/>
  <c r="P32" i="22"/>
  <c r="N32" i="22"/>
  <c r="M32" i="22"/>
  <c r="AC31" i="22"/>
  <c r="AB31" i="22"/>
  <c r="Z31" i="22"/>
  <c r="Y31" i="22"/>
  <c r="W31" i="22"/>
  <c r="V31" i="22"/>
  <c r="T31" i="22"/>
  <c r="S31" i="22"/>
  <c r="Q31" i="22"/>
  <c r="P31" i="22"/>
  <c r="N31" i="22"/>
  <c r="M31" i="22"/>
  <c r="AC30" i="22"/>
  <c r="AB30" i="22"/>
  <c r="Z30" i="22"/>
  <c r="Y30" i="22"/>
  <c r="W30" i="22"/>
  <c r="V30" i="22"/>
  <c r="T30" i="22"/>
  <c r="S30" i="22"/>
  <c r="Q30" i="22"/>
  <c r="P30" i="22"/>
  <c r="N30" i="22"/>
  <c r="M30" i="22"/>
  <c r="AC29" i="22"/>
  <c r="AB29" i="22"/>
  <c r="Z29" i="22"/>
  <c r="Y29" i="22"/>
  <c r="W29" i="22"/>
  <c r="V29" i="22"/>
  <c r="T29" i="22"/>
  <c r="S29" i="22"/>
  <c r="Q29" i="22"/>
  <c r="P29" i="22"/>
  <c r="N29" i="22"/>
  <c r="M29" i="22"/>
  <c r="AC27" i="22"/>
  <c r="AB27" i="22"/>
  <c r="Z27" i="22"/>
  <c r="Y27" i="22"/>
  <c r="W27" i="22"/>
  <c r="V27" i="22"/>
  <c r="T27" i="22"/>
  <c r="S27" i="22"/>
  <c r="Q27" i="22"/>
  <c r="P27" i="22"/>
  <c r="N27" i="22"/>
  <c r="M27" i="22"/>
  <c r="AC26" i="22"/>
  <c r="AB26" i="22"/>
  <c r="Z26" i="22"/>
  <c r="Y26" i="22"/>
  <c r="W26" i="22"/>
  <c r="V26" i="22"/>
  <c r="T26" i="22"/>
  <c r="S26" i="22"/>
  <c r="Q26" i="22"/>
  <c r="P26" i="22"/>
  <c r="N26" i="22"/>
  <c r="M26" i="22"/>
  <c r="AC25" i="22"/>
  <c r="AB25" i="22"/>
  <c r="Z25" i="22"/>
  <c r="Y25" i="22"/>
  <c r="W25" i="22"/>
  <c r="V25" i="22"/>
  <c r="T25" i="22"/>
  <c r="S25" i="22"/>
  <c r="Q25" i="22"/>
  <c r="P25" i="22"/>
  <c r="N25" i="22"/>
  <c r="M25" i="22"/>
  <c r="AC24" i="22"/>
  <c r="AB24" i="22"/>
  <c r="Z24" i="22"/>
  <c r="Y24" i="22"/>
  <c r="W24" i="22"/>
  <c r="V24" i="22"/>
  <c r="T24" i="22"/>
  <c r="S24" i="22"/>
  <c r="Q24" i="22"/>
  <c r="P24" i="22"/>
  <c r="N24" i="22"/>
  <c r="M24" i="22"/>
  <c r="V135" i="22" l="1"/>
  <c r="Y135" i="22" s="1"/>
  <c r="AB135" i="22" s="1"/>
  <c r="W135" i="22"/>
  <c r="Z135" i="22" s="1"/>
  <c r="AC135" i="22" s="1"/>
  <c r="V136" i="22"/>
  <c r="Y136" i="22" s="1"/>
  <c r="AB136" i="22" s="1"/>
  <c r="W136" i="22"/>
  <c r="Z136" i="22" s="1"/>
  <c r="AC136" i="22" s="1"/>
  <c r="V137" i="22"/>
  <c r="Y137" i="22" s="1"/>
  <c r="AB137" i="22" s="1"/>
  <c r="W137" i="22"/>
  <c r="Z137" i="22" s="1"/>
  <c r="AC137" i="22" s="1"/>
  <c r="V138" i="22"/>
  <c r="Y138" i="22" s="1"/>
  <c r="AB138" i="22" s="1"/>
  <c r="W138" i="22"/>
  <c r="Z138" i="22" s="1"/>
  <c r="AC138" i="22" s="1"/>
  <c r="V140" i="22"/>
  <c r="Y140" i="22" s="1"/>
  <c r="AB140" i="22" s="1"/>
  <c r="W140" i="22"/>
  <c r="Z140" i="22" s="1"/>
  <c r="AC140" i="22" s="1"/>
  <c r="V141" i="22"/>
  <c r="Y141" i="22" s="1"/>
  <c r="AB141" i="22" s="1"/>
  <c r="W141" i="22"/>
  <c r="Z141" i="22" s="1"/>
  <c r="AC141" i="22" s="1"/>
  <c r="U136" i="22"/>
  <c r="X136" i="22" s="1"/>
  <c r="AA136" i="22" s="1"/>
  <c r="U137" i="22"/>
  <c r="X137" i="22" s="1"/>
  <c r="AA137" i="22" s="1"/>
  <c r="U138" i="22"/>
  <c r="X138" i="22" s="1"/>
  <c r="AA138" i="22" s="1"/>
  <c r="U140" i="22"/>
  <c r="X140" i="22" s="1"/>
  <c r="AA140" i="22" s="1"/>
  <c r="U141" i="22"/>
  <c r="X141" i="22" s="1"/>
  <c r="AA141" i="22" s="1"/>
  <c r="U135" i="22"/>
  <c r="X135" i="22" s="1"/>
  <c r="AA135" i="22" s="1"/>
  <c r="V311" i="22"/>
  <c r="Y311" i="22" s="1"/>
  <c r="AB311" i="22" s="1"/>
  <c r="W311" i="22"/>
  <c r="Z311" i="22" s="1"/>
  <c r="AC311" i="22" s="1"/>
  <c r="V312" i="22"/>
  <c r="Y312" i="22" s="1"/>
  <c r="AB312" i="22" s="1"/>
  <c r="W312" i="22"/>
  <c r="Z312" i="22" s="1"/>
  <c r="AC312" i="22" s="1"/>
  <c r="V313" i="22"/>
  <c r="Y313" i="22" s="1"/>
  <c r="AB313" i="22" s="1"/>
  <c r="W313" i="22"/>
  <c r="Z313" i="22" s="1"/>
  <c r="AC313" i="22" s="1"/>
  <c r="V314" i="22"/>
  <c r="Y314" i="22" s="1"/>
  <c r="AB314" i="22" s="1"/>
  <c r="W314" i="22"/>
  <c r="Z314" i="22" s="1"/>
  <c r="AC314" i="22" s="1"/>
  <c r="V316" i="22"/>
  <c r="Y316" i="22" s="1"/>
  <c r="AB316" i="22" s="1"/>
  <c r="W316" i="22"/>
  <c r="Z316" i="22" s="1"/>
  <c r="AC316" i="22" s="1"/>
  <c r="V317" i="22"/>
  <c r="Y317" i="22" s="1"/>
  <c r="AB317" i="22" s="1"/>
  <c r="W317" i="22"/>
  <c r="Z317" i="22" s="1"/>
  <c r="AC317" i="22" s="1"/>
  <c r="U312" i="22"/>
  <c r="X312" i="22" s="1"/>
  <c r="AA312" i="22" s="1"/>
  <c r="U313" i="22"/>
  <c r="X313" i="22" s="1"/>
  <c r="AA313" i="22" s="1"/>
  <c r="U314" i="22"/>
  <c r="X314" i="22" s="1"/>
  <c r="AA314" i="22" s="1"/>
  <c r="U316" i="22"/>
  <c r="X316" i="22" s="1"/>
  <c r="AA316" i="22" s="1"/>
  <c r="U317" i="22"/>
  <c r="X317" i="22" s="1"/>
  <c r="AA317" i="22" s="1"/>
  <c r="U311" i="22"/>
  <c r="X311" i="22" s="1"/>
  <c r="AA311" i="22" s="1"/>
  <c r="O311" i="22"/>
  <c r="L311" i="22" s="1"/>
  <c r="P311" i="22"/>
  <c r="M311" i="22" s="1"/>
  <c r="O312" i="22"/>
  <c r="L312" i="22" s="1"/>
  <c r="P312" i="22"/>
  <c r="M312" i="22" s="1"/>
  <c r="O313" i="22"/>
  <c r="L313" i="22" s="1"/>
  <c r="P313" i="22"/>
  <c r="M313" i="22" s="1"/>
  <c r="O314" i="22"/>
  <c r="L314" i="22" s="1"/>
  <c r="P314" i="22"/>
  <c r="M314" i="22" s="1"/>
  <c r="O316" i="22"/>
  <c r="L316" i="22" s="1"/>
  <c r="P316" i="22"/>
  <c r="M316" i="22" s="1"/>
  <c r="O317" i="22"/>
  <c r="L317" i="22" s="1"/>
  <c r="P317" i="22"/>
  <c r="M317" i="22" s="1"/>
  <c r="Q312" i="22"/>
  <c r="N312" i="22" s="1"/>
  <c r="Q313" i="22"/>
  <c r="N313" i="22" s="1"/>
  <c r="Q314" i="22"/>
  <c r="N314" i="22" s="1"/>
  <c r="Q316" i="22"/>
  <c r="N316" i="22" s="1"/>
  <c r="Q317" i="22"/>
  <c r="N317" i="22" s="1"/>
  <c r="Q311" i="22"/>
  <c r="N311" i="22" s="1"/>
  <c r="V114" i="22" l="1"/>
  <c r="Y114" i="22" s="1"/>
  <c r="AB114" i="22" s="1"/>
  <c r="W114" i="22"/>
  <c r="Z114" i="22" s="1"/>
  <c r="AC114" i="22" s="1"/>
  <c r="V115" i="22"/>
  <c r="Y115" i="22" s="1"/>
  <c r="AB115" i="22" s="1"/>
  <c r="W115" i="22"/>
  <c r="Z115" i="22" s="1"/>
  <c r="AC115" i="22" s="1"/>
  <c r="V116" i="22"/>
  <c r="Y116" i="22" s="1"/>
  <c r="AB116" i="22" s="1"/>
  <c r="W116" i="22"/>
  <c r="Z116" i="22" s="1"/>
  <c r="AC116" i="22" s="1"/>
  <c r="V117" i="22"/>
  <c r="Y117" i="22" s="1"/>
  <c r="AB117" i="22" s="1"/>
  <c r="W117" i="22"/>
  <c r="Z117" i="22" s="1"/>
  <c r="AC117" i="22" s="1"/>
  <c r="V119" i="22"/>
  <c r="Y119" i="22" s="1"/>
  <c r="AB119" i="22" s="1"/>
  <c r="W119" i="22"/>
  <c r="Z119" i="22" s="1"/>
  <c r="AC119" i="22" s="1"/>
  <c r="V120" i="22"/>
  <c r="Y120" i="22" s="1"/>
  <c r="AB120" i="22" s="1"/>
  <c r="W120" i="22"/>
  <c r="Z120" i="22" s="1"/>
  <c r="AC120" i="22" s="1"/>
  <c r="U115" i="22"/>
  <c r="X115" i="22" s="1"/>
  <c r="AA115" i="22" s="1"/>
  <c r="U116" i="22"/>
  <c r="X116" i="22" s="1"/>
  <c r="AA116" i="22" s="1"/>
  <c r="U117" i="22"/>
  <c r="X117" i="22" s="1"/>
  <c r="AA117" i="22" s="1"/>
  <c r="U119" i="22"/>
  <c r="X119" i="22" s="1"/>
  <c r="AA119" i="22" s="1"/>
  <c r="U120" i="22"/>
  <c r="X120" i="22" s="1"/>
  <c r="AA120" i="22" s="1"/>
  <c r="U114" i="22"/>
  <c r="X114" i="22" s="1"/>
  <c r="AA114" i="22" s="1"/>
  <c r="P114" i="22"/>
  <c r="M114" i="22" s="1"/>
  <c r="Q114" i="22"/>
  <c r="N114" i="22" s="1"/>
  <c r="P115" i="22"/>
  <c r="M115" i="22" s="1"/>
  <c r="Q115" i="22"/>
  <c r="N115" i="22" s="1"/>
  <c r="P116" i="22"/>
  <c r="M116" i="22" s="1"/>
  <c r="Q116" i="22"/>
  <c r="N116" i="22" s="1"/>
  <c r="P117" i="22"/>
  <c r="M117" i="22" s="1"/>
  <c r="Q117" i="22"/>
  <c r="N117" i="22" s="1"/>
  <c r="P119" i="22"/>
  <c r="M119" i="22" s="1"/>
  <c r="Q119" i="22"/>
  <c r="N119" i="22" s="1"/>
  <c r="P120" i="22"/>
  <c r="M120" i="22" s="1"/>
  <c r="Q120" i="22"/>
  <c r="N120" i="22" s="1"/>
  <c r="O115" i="22"/>
  <c r="L115" i="22" s="1"/>
  <c r="O116" i="22"/>
  <c r="L116" i="22" s="1"/>
  <c r="O117" i="22"/>
  <c r="L117" i="22" s="1"/>
  <c r="O119" i="22"/>
  <c r="L119" i="22" s="1"/>
  <c r="O120" i="22"/>
  <c r="L120" i="22" s="1"/>
  <c r="O114" i="22"/>
  <c r="L114" i="22" s="1"/>
  <c r="V294" i="22" l="1"/>
  <c r="Y294" i="22" s="1"/>
  <c r="AB294" i="22" s="1"/>
  <c r="W294" i="22"/>
  <c r="Z294" i="22" s="1"/>
  <c r="AC294" i="22" s="1"/>
  <c r="V295" i="22"/>
  <c r="Y295" i="22" s="1"/>
  <c r="AB295" i="22" s="1"/>
  <c r="W295" i="22"/>
  <c r="Z295" i="22" s="1"/>
  <c r="AC295" i="22" s="1"/>
  <c r="U295" i="22"/>
  <c r="X295" i="22" s="1"/>
  <c r="AA295" i="22" s="1"/>
  <c r="U294" i="22"/>
  <c r="X294" i="22" s="1"/>
  <c r="AA294" i="22" s="1"/>
  <c r="Q294" i="22"/>
  <c r="N294" i="22" s="1"/>
  <c r="Q295" i="22"/>
  <c r="N295" i="22" s="1"/>
  <c r="P295" i="22"/>
  <c r="M295" i="22" s="1"/>
  <c r="P294" i="22"/>
  <c r="M294" i="22" s="1"/>
  <c r="O295" i="22"/>
  <c r="L295" i="22" s="1"/>
  <c r="O294" i="22"/>
  <c r="L294" i="22" s="1"/>
  <c r="P284" i="22" l="1"/>
  <c r="M284" i="22" s="1"/>
  <c r="Q284" i="22"/>
  <c r="N284" i="22" s="1"/>
  <c r="P285" i="22"/>
  <c r="M285" i="22" s="1"/>
  <c r="Q285" i="22"/>
  <c r="N285" i="22" s="1"/>
  <c r="O285" i="22"/>
  <c r="L285" i="22" s="1"/>
  <c r="O284" i="22"/>
  <c r="L284" i="22" s="1"/>
  <c r="AB284" i="22"/>
  <c r="AC284" i="22"/>
  <c r="AB285" i="22"/>
  <c r="AC285" i="22"/>
  <c r="AA285" i="22"/>
  <c r="AA284" i="22"/>
  <c r="P290" i="22"/>
  <c r="M290" i="22" s="1"/>
  <c r="Q290" i="22"/>
  <c r="N290" i="22" s="1"/>
  <c r="P291" i="22"/>
  <c r="M291" i="22" s="1"/>
  <c r="Q291" i="22"/>
  <c r="N291" i="22" s="1"/>
  <c r="O291" i="22"/>
  <c r="L291" i="22" s="1"/>
  <c r="O290" i="22"/>
  <c r="L290" i="22" s="1"/>
  <c r="AB288" i="22"/>
  <c r="AC288" i="22"/>
  <c r="AC289" i="22"/>
  <c r="AB289" i="22"/>
  <c r="AA289" i="22"/>
  <c r="AB81" i="22"/>
  <c r="AC81" i="22"/>
  <c r="Y81" i="22"/>
  <c r="Z81" i="22"/>
  <c r="V81" i="22"/>
  <c r="W81" i="22"/>
  <c r="S81" i="22"/>
  <c r="T81" i="22"/>
  <c r="AB80" i="22"/>
  <c r="AC80" i="22"/>
  <c r="Y80" i="22"/>
  <c r="Z80" i="22"/>
  <c r="V80" i="22"/>
  <c r="W80" i="22"/>
  <c r="S80" i="22"/>
  <c r="T80" i="22"/>
  <c r="L358" i="22" l="1"/>
  <c r="N331" i="22"/>
  <c r="M331" i="22"/>
  <c r="N330" i="22"/>
  <c r="N328" i="22" s="1"/>
  <c r="M330" i="22"/>
  <c r="M327" i="22" s="1"/>
  <c r="L328" i="22"/>
  <c r="L327" i="22"/>
  <c r="L326" i="22"/>
  <c r="L325" i="22"/>
  <c r="N324" i="22"/>
  <c r="M324" i="22"/>
  <c r="N323" i="22"/>
  <c r="N321" i="22" s="1"/>
  <c r="M323" i="22"/>
  <c r="M320" i="22" s="1"/>
  <c r="L321" i="22"/>
  <c r="L320" i="22"/>
  <c r="L319" i="22"/>
  <c r="L318" i="22"/>
  <c r="N16" i="22"/>
  <c r="M16" i="22"/>
  <c r="N15" i="22"/>
  <c r="M15" i="22"/>
  <c r="N13" i="22"/>
  <c r="M13" i="22"/>
  <c r="N12" i="22"/>
  <c r="M12" i="22"/>
  <c r="N11" i="22"/>
  <c r="M11" i="22"/>
  <c r="N10" i="22"/>
  <c r="M10" i="22"/>
  <c r="O358" i="22"/>
  <c r="Q331" i="22"/>
  <c r="P331" i="22"/>
  <c r="Q330" i="22"/>
  <c r="Q328" i="22" s="1"/>
  <c r="P330" i="22"/>
  <c r="P327" i="22" s="1"/>
  <c r="O328" i="22"/>
  <c r="O327" i="22"/>
  <c r="O326" i="22"/>
  <c r="O325" i="22"/>
  <c r="Q324" i="22"/>
  <c r="P324" i="22"/>
  <c r="Q323" i="22"/>
  <c r="Q321" i="22" s="1"/>
  <c r="P323" i="22"/>
  <c r="P320" i="22" s="1"/>
  <c r="O321" i="22"/>
  <c r="O320" i="22"/>
  <c r="O319" i="22"/>
  <c r="O318" i="22"/>
  <c r="Q16" i="22"/>
  <c r="P16" i="22"/>
  <c r="Q15" i="22"/>
  <c r="P15" i="22"/>
  <c r="Q13" i="22"/>
  <c r="P13" i="22"/>
  <c r="Q12" i="22"/>
  <c r="P12" i="22"/>
  <c r="Q11" i="22"/>
  <c r="P11" i="22"/>
  <c r="Q10" i="22"/>
  <c r="P10" i="22"/>
  <c r="AA331" i="22"/>
  <c r="X331" i="22"/>
  <c r="W331" i="22"/>
  <c r="AC331" i="22" s="1"/>
  <c r="V331" i="22"/>
  <c r="AB331" i="22" s="1"/>
  <c r="T331" i="22"/>
  <c r="Z331" i="22" s="1"/>
  <c r="S331" i="22"/>
  <c r="Y331" i="22" s="1"/>
  <c r="AA324" i="22"/>
  <c r="X324" i="22"/>
  <c r="W324" i="22"/>
  <c r="AC324" i="22" s="1"/>
  <c r="V324" i="22"/>
  <c r="AB324" i="22" s="1"/>
  <c r="T324" i="22"/>
  <c r="Z324" i="22" s="1"/>
  <c r="S324" i="22"/>
  <c r="Y324" i="22" s="1"/>
  <c r="N320" i="22" l="1"/>
  <c r="N327" i="22"/>
  <c r="N325" i="22"/>
  <c r="N318" i="22"/>
  <c r="N326" i="22"/>
  <c r="N319" i="22"/>
  <c r="M326" i="22"/>
  <c r="Q320" i="22"/>
  <c r="P326" i="22"/>
  <c r="Q319" i="22"/>
  <c r="Q327" i="22"/>
  <c r="M319" i="22"/>
  <c r="P319" i="22"/>
  <c r="Q326" i="22"/>
  <c r="M318" i="22"/>
  <c r="M325" i="22"/>
  <c r="M321" i="22"/>
  <c r="M328" i="22"/>
  <c r="P318" i="22"/>
  <c r="P325" i="22"/>
  <c r="Q318" i="22"/>
  <c r="P321" i="22"/>
  <c r="Q325" i="22"/>
  <c r="P328" i="22"/>
  <c r="AC16" i="22" l="1"/>
  <c r="AB16" i="22"/>
  <c r="Z16" i="22"/>
  <c r="Y16" i="22"/>
  <c r="W16" i="22"/>
  <c r="V16" i="22"/>
  <c r="T16" i="22"/>
  <c r="S16" i="22"/>
  <c r="U321" i="22"/>
  <c r="R321" i="22"/>
  <c r="U320" i="22"/>
  <c r="R320" i="22"/>
  <c r="U319" i="22"/>
  <c r="R319" i="22"/>
  <c r="U318" i="22"/>
  <c r="R318" i="22"/>
  <c r="U325" i="22"/>
  <c r="U326" i="22"/>
  <c r="U327" i="22"/>
  <c r="U328" i="22"/>
  <c r="R325" i="22"/>
  <c r="R326" i="22"/>
  <c r="R327" i="22"/>
  <c r="R328" i="22"/>
  <c r="X288" i="22" l="1"/>
  <c r="AA288" i="22" s="1"/>
  <c r="AC15" i="22" l="1"/>
  <c r="AB15" i="22"/>
  <c r="AC13" i="22"/>
  <c r="AB13" i="22"/>
  <c r="AC12" i="22"/>
  <c r="AB12" i="22"/>
  <c r="AC11" i="22"/>
  <c r="AB11" i="22"/>
  <c r="AC10" i="22"/>
  <c r="AB10" i="22"/>
  <c r="Z15" i="22"/>
  <c r="Y15" i="22"/>
  <c r="Z13" i="22"/>
  <c r="Y13" i="22"/>
  <c r="Z12" i="22"/>
  <c r="Y12" i="22"/>
  <c r="Z11" i="22"/>
  <c r="Y11" i="22"/>
  <c r="Z10" i="22"/>
  <c r="Y10" i="22"/>
  <c r="W15" i="22"/>
  <c r="V15" i="22"/>
  <c r="W13" i="22"/>
  <c r="V13" i="22"/>
  <c r="W12" i="22"/>
  <c r="V12" i="22"/>
  <c r="W11" i="22"/>
  <c r="V11" i="22"/>
  <c r="W10" i="22"/>
  <c r="V10" i="22"/>
  <c r="T11" i="22"/>
  <c r="T12" i="22"/>
  <c r="T13" i="22"/>
  <c r="T15" i="22"/>
  <c r="T10" i="22"/>
  <c r="S11" i="22"/>
  <c r="S12" i="22"/>
  <c r="S13" i="22"/>
  <c r="S15" i="22"/>
  <c r="S10" i="22"/>
  <c r="AC339" i="22" l="1"/>
  <c r="AB339" i="22"/>
  <c r="AA339" i="22"/>
  <c r="AC336" i="22"/>
  <c r="AB336" i="22"/>
  <c r="AA336" i="22"/>
  <c r="AC335" i="22"/>
  <c r="AB335" i="22"/>
  <c r="AA335" i="22"/>
  <c r="AA330" i="22"/>
  <c r="AA323" i="22"/>
  <c r="W330" i="22"/>
  <c r="V330" i="22"/>
  <c r="W323" i="22"/>
  <c r="V323" i="22"/>
  <c r="T323" i="22"/>
  <c r="S323" i="22"/>
  <c r="AB282" i="22"/>
  <c r="AC282" i="22"/>
  <c r="AA282" i="22"/>
  <c r="V282" i="22"/>
  <c r="W282" i="22"/>
  <c r="U282" i="22"/>
  <c r="AA358" i="22"/>
  <c r="X358" i="22"/>
  <c r="U358" i="22"/>
  <c r="T321" i="22" l="1"/>
  <c r="T320" i="22"/>
  <c r="T319" i="22"/>
  <c r="T318" i="22"/>
  <c r="AB323" i="22"/>
  <c r="V321" i="22"/>
  <c r="V320" i="22"/>
  <c r="V319" i="22"/>
  <c r="V318" i="22"/>
  <c r="AA321" i="22"/>
  <c r="AA320" i="22"/>
  <c r="AA319" i="22"/>
  <c r="AA318" i="22"/>
  <c r="AC323" i="22"/>
  <c r="W321" i="22"/>
  <c r="W320" i="22"/>
  <c r="W319" i="22"/>
  <c r="W318" i="22"/>
  <c r="AA328" i="22"/>
  <c r="AA327" i="22"/>
  <c r="AA326" i="22"/>
  <c r="AA325" i="22"/>
  <c r="S321" i="22"/>
  <c r="S320" i="22"/>
  <c r="S319" i="22"/>
  <c r="S318" i="22"/>
  <c r="AB330" i="22"/>
  <c r="V327" i="22"/>
  <c r="V326" i="22"/>
  <c r="V325" i="22"/>
  <c r="V328" i="22"/>
  <c r="AC330" i="22"/>
  <c r="W328" i="22"/>
  <c r="W327" i="22"/>
  <c r="W326" i="22"/>
  <c r="W325" i="22"/>
  <c r="AC326" i="22" l="1"/>
  <c r="AC325" i="22"/>
  <c r="AC328" i="22"/>
  <c r="AC327" i="22"/>
  <c r="AB325" i="22"/>
  <c r="AB328" i="22"/>
  <c r="AB327" i="22"/>
  <c r="AB326" i="22"/>
  <c r="AC321" i="22"/>
  <c r="AC320" i="22"/>
  <c r="AC319" i="22"/>
  <c r="AC318" i="22"/>
  <c r="AB321" i="22"/>
  <c r="AB320" i="22"/>
  <c r="AB319" i="22"/>
  <c r="AB318" i="22"/>
  <c r="Y339" i="22"/>
  <c r="Z339" i="22"/>
  <c r="X339" i="22"/>
  <c r="T330" i="22" l="1"/>
  <c r="S330" i="22"/>
  <c r="Y323" i="22"/>
  <c r="Z323" i="22"/>
  <c r="X330" i="22"/>
  <c r="X323" i="22"/>
  <c r="R358" i="22"/>
  <c r="Z336" i="22"/>
  <c r="Y336" i="22"/>
  <c r="X336" i="22"/>
  <c r="Z335" i="22"/>
  <c r="Y335" i="22"/>
  <c r="X335" i="22"/>
  <c r="Z291" i="22"/>
  <c r="AC291" i="22" s="1"/>
  <c r="Y291" i="22"/>
  <c r="AB291" i="22" s="1"/>
  <c r="X291" i="22"/>
  <c r="AA291" i="22" s="1"/>
  <c r="Z290" i="22"/>
  <c r="AC290" i="22" s="1"/>
  <c r="Y290" i="22"/>
  <c r="AB290" i="22" s="1"/>
  <c r="X290" i="22"/>
  <c r="AA290" i="22" s="1"/>
  <c r="Z289" i="22"/>
  <c r="Y289" i="22"/>
  <c r="X289" i="22"/>
  <c r="Z287" i="22"/>
  <c r="AC287" i="22" s="1"/>
  <c r="Y287" i="22"/>
  <c r="AB287" i="22" s="1"/>
  <c r="X287" i="22"/>
  <c r="AA287" i="22" s="1"/>
  <c r="Z330" i="22" l="1"/>
  <c r="Z328" i="22" s="1"/>
  <c r="T328" i="22"/>
  <c r="T325" i="22"/>
  <c r="T327" i="22"/>
  <c r="T326" i="22"/>
  <c r="Y330" i="22"/>
  <c r="Y328" i="22" s="1"/>
  <c r="S327" i="22"/>
  <c r="S328" i="22"/>
  <c r="S326" i="22"/>
  <c r="S325" i="22"/>
  <c r="Y321" i="22"/>
  <c r="Y320" i="22"/>
  <c r="Y319" i="22"/>
  <c r="Y318" i="22"/>
  <c r="Z321" i="22"/>
  <c r="Z320" i="22"/>
  <c r="Z319" i="22"/>
  <c r="Z318" i="22"/>
  <c r="X321" i="22"/>
  <c r="X320" i="22"/>
  <c r="X319" i="22"/>
  <c r="X318" i="22"/>
  <c r="X325" i="22"/>
  <c r="X328" i="22"/>
  <c r="X327" i="22"/>
  <c r="X326" i="22"/>
  <c r="Z325" i="22" l="1"/>
  <c r="Z326" i="22"/>
  <c r="Z327" i="22"/>
  <c r="Y325" i="22"/>
  <c r="Y326" i="22"/>
  <c r="Y327" i="22"/>
</calcChain>
</file>

<file path=xl/sharedStrings.xml><?xml version="1.0" encoding="utf-8"?>
<sst xmlns="http://schemas.openxmlformats.org/spreadsheetml/2006/main" count="4529" uniqueCount="257">
  <si>
    <t>power to mass ratio</t>
  </si>
  <si>
    <t>aerodynamic drag coefficient</t>
  </si>
  <si>
    <t>lifetime kilometers</t>
  </si>
  <si>
    <t>average passengers</t>
  </si>
  <si>
    <t>average passenger mass</t>
  </si>
  <si>
    <t>rolling resistance coefficient</t>
  </si>
  <si>
    <t>battery DoD</t>
  </si>
  <si>
    <t>charger mass</t>
  </si>
  <si>
    <t>emotor mass per power</t>
  </si>
  <si>
    <t>converter mass</t>
  </si>
  <si>
    <t>power distribution unit mass</t>
  </si>
  <si>
    <t>battery lifetime kilometers</t>
  </si>
  <si>
    <t>parameter</t>
  </si>
  <si>
    <t>base</t>
  </si>
  <si>
    <t>low</t>
  </si>
  <si>
    <t>high</t>
  </si>
  <si>
    <t>battery discharge efficiency</t>
  </si>
  <si>
    <t>battery charge efficiency</t>
  </si>
  <si>
    <t>glider base mass</t>
  </si>
  <si>
    <t>battery cell energy density</t>
  </si>
  <si>
    <t>battery cell mass share</t>
  </si>
  <si>
    <t>BEV</t>
  </si>
  <si>
    <t>powertrain</t>
  </si>
  <si>
    <t>all</t>
  </si>
  <si>
    <t>auxilliary power base demand</t>
  </si>
  <si>
    <t>heating thermal demand</t>
  </si>
  <si>
    <t>cooling thermal demand</t>
  </si>
  <si>
    <t>heating energy consumption</t>
  </si>
  <si>
    <t>cooling energy consumption</t>
  </si>
  <si>
    <t>Glider</t>
  </si>
  <si>
    <t>Powertrain</t>
  </si>
  <si>
    <t>Auxiliaries</t>
  </si>
  <si>
    <t>Energy Storage</t>
  </si>
  <si>
    <t>fuel cell stack efficiency</t>
  </si>
  <si>
    <t>fuel cell own consumption</t>
  </si>
  <si>
    <t>ICEV-d</t>
  </si>
  <si>
    <t>ICEV-g</t>
  </si>
  <si>
    <t>Driving</t>
  </si>
  <si>
    <t>lightweighting</t>
  </si>
  <si>
    <t>Emissions</t>
  </si>
  <si>
    <t>fuel cell power area density</t>
  </si>
  <si>
    <t>fuel cell ancillary BoP mass per power</t>
  </si>
  <si>
    <t>fuel cell essential BoP mass per power</t>
  </si>
  <si>
    <t>FCEV</t>
  </si>
  <si>
    <t>BEV, FCEV, PHEV-e</t>
  </si>
  <si>
    <t>engine mass per power</t>
  </si>
  <si>
    <t>combustion power share</t>
  </si>
  <si>
    <t>fuel cell power share</t>
  </si>
  <si>
    <t>BEV, PHEV-e</t>
  </si>
  <si>
    <t>battery cell power density</t>
  </si>
  <si>
    <t>fuel tank mass per energy</t>
  </si>
  <si>
    <t>CNG tank mass slope</t>
  </si>
  <si>
    <t>CNG tank mass intercept</t>
  </si>
  <si>
    <t>CO2 per kg fuel</t>
  </si>
  <si>
    <t>engine fixed mass</t>
  </si>
  <si>
    <t>emotor fixed mass</t>
  </si>
  <si>
    <t>combustion exhaust treatment cost</t>
  </si>
  <si>
    <t>heat pump cost</t>
  </si>
  <si>
    <t>battery onboard charging infrastructure cost</t>
  </si>
  <si>
    <t>Costs</t>
  </si>
  <si>
    <t>glider lightweighting cost per kg</t>
  </si>
  <si>
    <t>electric powertrain cost per kW</t>
  </si>
  <si>
    <t>combustion powertrain cost per kW</t>
  </si>
  <si>
    <t>fuel tank cost per kg</t>
  </si>
  <si>
    <t>energy cost per kWh</t>
  </si>
  <si>
    <t>interest rate</t>
  </si>
  <si>
    <t>kilometers per year</t>
  </si>
  <si>
    <t>markup factor</t>
  </si>
  <si>
    <t>battery cell production energy electricity share</t>
  </si>
  <si>
    <t>battery cell production energy</t>
  </si>
  <si>
    <t>uncertainty distribution</t>
  </si>
  <si>
    <t>triangular</t>
  </si>
  <si>
    <t>frontal area</t>
  </si>
  <si>
    <t>3.5t</t>
  </si>
  <si>
    <t>7.5t</t>
  </si>
  <si>
    <t>18t</t>
  </si>
  <si>
    <t>40t</t>
  </si>
  <si>
    <t>car2db - truck</t>
  </si>
  <si>
    <t>capacity utilization</t>
  </si>
  <si>
    <t>own assumption</t>
  </si>
  <si>
    <t>https://pubs.acs.org/doi/pdf/10.1021/acsenergylett.7b00432</t>
  </si>
  <si>
    <t>assumed to be width * height</t>
  </si>
  <si>
    <t>calculated as power / curb mass</t>
  </si>
  <si>
    <t>https://theicct.org/sites/default/files/publications/ICCT_EU-HDV-tech-2025-30_20180116.pdf</t>
  </si>
  <si>
    <t>MOFIS / HBEFA 4.1</t>
  </si>
  <si>
    <t>Cox et al. 2020</t>
  </si>
  <si>
    <t>Same as for passenger vehicles.</t>
  </si>
  <si>
    <t>Good</t>
  </si>
  <si>
    <t>To be improved</t>
  </si>
  <si>
    <t>Acceptable</t>
  </si>
  <si>
    <t>maximum theoretical payload</t>
  </si>
  <si>
    <t>Critical</t>
  </si>
  <si>
    <t>Limited</t>
  </si>
  <si>
    <t>Moderate</t>
  </si>
  <si>
    <t>Unknown</t>
  </si>
  <si>
    <t>https://www.businessinsider.com/catl-claims-battery-1-million-miles-2020-6?IR=T</t>
  </si>
  <si>
    <t>For smaller trucks with a lifetime inferior to the battery lifetime, 100% of the battery burden should be considered.</t>
  </si>
  <si>
    <t>Average payload for ICEV trucks. Will be further reduced by battery management system for BEVs.</t>
  </si>
  <si>
    <t>ecoinvent 3.6, Brusa</t>
  </si>
  <si>
    <t>9.5 kg inverter of manufacturer Brusa for 100kW electric drivetrain. 15.5kg for 220 kW.</t>
  </si>
  <si>
    <t>inverter fix mass</t>
  </si>
  <si>
    <t>https://www.brusa.biz/en/products/dcdc-converter/hvhv-800-v/bdc546.html</t>
  </si>
  <si>
    <t>Fit BEV and FCEV buses.</t>
  </si>
  <si>
    <t>Assumes three 22kW chargers connected in parallel, to charge a 1000 kWh battery in 16 hours.</t>
  </si>
  <si>
    <t>Brusa, https://www.brusa.biz/fileadmin/template/Support-Center/Datenbl%C3%A4tter/BRUSA_DB_EN_NLG664.pdf</t>
  </si>
  <si>
    <t>https://www.brusa.biz/en/products/drive/motor-400-v/hsm1-101822.html</t>
  </si>
  <si>
    <t>km</t>
  </si>
  <si>
    <t>kg</t>
  </si>
  <si>
    <t>unitless</t>
  </si>
  <si>
    <t>W/kg</t>
  </si>
  <si>
    <t>m2</t>
  </si>
  <si>
    <t>unit</t>
  </si>
  <si>
    <t>mW/cm2</t>
  </si>
  <si>
    <t>kg/kW</t>
  </si>
  <si>
    <t>kW/kW</t>
  </si>
  <si>
    <t>inverter mass per power</t>
  </si>
  <si>
    <t>W</t>
  </si>
  <si>
    <t>kWh/kg</t>
  </si>
  <si>
    <t>kW/kg</t>
  </si>
  <si>
    <t>kg/kWh</t>
  </si>
  <si>
    <t>kg/kg</t>
  </si>
  <si>
    <t>€/kg</t>
  </si>
  <si>
    <t>€/kW</t>
  </si>
  <si>
    <t>€/vehicle</t>
  </si>
  <si>
    <t>€/kWh</t>
  </si>
  <si>
    <t>https://www.cervusequipment.com/peterbilt/new-trucks/engines/</t>
  </si>
  <si>
    <t>None</t>
  </si>
  <si>
    <t>https://www.brusa.biz/_files/drive/05_Sales/Datasheets/BRUSA_DB_EN_PDU254.pdf</t>
  </si>
  <si>
    <t>Assumed the same as for passenger vehicles.</t>
  </si>
  <si>
    <t>http://appsso.eurostat.ec.europa.eu/nui/show.do?dataset=road_go_ta_lc&amp;lang=en</t>
  </si>
  <si>
    <t>26t</t>
  </si>
  <si>
    <t>type</t>
  </si>
  <si>
    <t>rigid, 2 axles, box body</t>
  </si>
  <si>
    <t>rigid, 3 axles, box body</t>
  </si>
  <si>
    <t>60t</t>
  </si>
  <si>
    <t>semi-trailer + trailer, 2+4+2 axles, curtain-sider</t>
  </si>
  <si>
    <t>semi-trailer, 2+4 axles, curtain-sider</t>
  </si>
  <si>
    <t>assumed same as 40t truck</t>
  </si>
  <si>
    <t>assumed to be width * height, assumed same as 40t truck</t>
  </si>
  <si>
    <t>Eurostat data: Tkm / (vkm * average cap.), based on &lt;9.5t GWC</t>
  </si>
  <si>
    <t>Eurostat data: Tkm / (vkm * average cap.), based on 15.6-20.5 GWC</t>
  </si>
  <si>
    <t>Eurostat data: Tkm / (vkm * average cap.), based on 20.6-25.5 GWC</t>
  </si>
  <si>
    <t>Assumed same as 40t truck, since same tractor</t>
  </si>
  <si>
    <t>own assumption, assumed same as 40t truck</t>
  </si>
  <si>
    <t>category</t>
  </si>
  <si>
    <t>importance</t>
  </si>
  <si>
    <t>status</t>
  </si>
  <si>
    <t>source</t>
  </si>
  <si>
    <t>comment</t>
  </si>
  <si>
    <t>rigid</t>
  </si>
  <si>
    <t>semi-trailer</t>
  </si>
  <si>
    <t>3.5t, 7.5t, 18t, 26t</t>
  </si>
  <si>
    <t>40t, 60t</t>
  </si>
  <si>
    <t>https://ec.europa.eu/clima/sites/clima/files/transport/vehicles/heavy/docs/hdv_lightweighting_en.pdf</t>
  </si>
  <si>
    <t>kg/t</t>
  </si>
  <si>
    <t>Based on seven heavy duty combustion engines (3 Cummins, 1 Isuzu, 3 Peterbilt), from 220 to 400kW</t>
  </si>
  <si>
    <t>EU study. Based on a 12t and 40t truck.</t>
  </si>
  <si>
    <t>EU study, baseline in 2010. Based on a 12t and 40t truck.</t>
  </si>
  <si>
    <t>own assumption for 2000, 2010, 2050. Cox et al. 2020 for 2020, 2040.</t>
  </si>
  <si>
    <t>sizes</t>
  </si>
  <si>
    <t>ICEV-d, HEV-d, PHEV-c-d</t>
  </si>
  <si>
    <t>LHV fuel MJ per kg</t>
  </si>
  <si>
    <t>MJ/kg</t>
  </si>
  <si>
    <t>gross mass</t>
  </si>
  <si>
    <t>VECTO 3.3.7</t>
  </si>
  <si>
    <t>Calculated from simulation.</t>
  </si>
  <si>
    <t>Weller, K., Emission Models for Heavy Duty Vehicles Based on On-road Measurements, 2020</t>
  </si>
  <si>
    <t>VECTO 3.3.7 for efficiencies.
Past efficiency factors relative to current efficiency from Weller, K., PhD thesis, 2020.</t>
  </si>
  <si>
    <t xml:space="preserve"> ICEV-d, ICEV-g</t>
  </si>
  <si>
    <t xml:space="preserve"> HEV-d</t>
  </si>
  <si>
    <t xml:space="preserve"> FCEV, HEV-d</t>
  </si>
  <si>
    <t xml:space="preserve"> ICEV-d, ICEV-g,  PHEV-c-d</t>
  </si>
  <si>
    <t>BEV, PHEV-e,  PHEV-c-d,  FCEV, HEV-d</t>
  </si>
  <si>
    <t xml:space="preserve"> ICEV-d, ICEV-g, FCEV,   PHEV-c-d, HEV-d</t>
  </si>
  <si>
    <t xml:space="preserve"> ICEV-d, ICEV-g,  FCEV, HEV-d,  PHEV-c-d</t>
  </si>
  <si>
    <t xml:space="preserve">   PHEV-c-d, HEV-d</t>
  </si>
  <si>
    <t>FCEV, PHEV-e,  PHEV-c-d,  HEV-d</t>
  </si>
  <si>
    <t>emission factor</t>
  </si>
  <si>
    <t>Uncertainty factor for hot pollutant emissions</t>
  </si>
  <si>
    <t>energy battery cost per kWh</t>
  </si>
  <si>
    <t>suspension mass</t>
  </si>
  <si>
    <t>braking system mass</t>
  </si>
  <si>
    <t>wheels and tires mass</t>
  </si>
  <si>
    <t>cabin mass</t>
  </si>
  <si>
    <t>ICEV-d, HEV-d, ICEV-g, PHEV-c-d</t>
  </si>
  <si>
    <t>exhaust system mass</t>
  </si>
  <si>
    <t>electrical system mass</t>
  </si>
  <si>
    <t>transmission mass per ton of gross weight</t>
  </si>
  <si>
    <t>transmission fixed mass</t>
  </si>
  <si>
    <t>other components mass</t>
  </si>
  <si>
    <t xml:space="preserve"> PHEV-c-d</t>
  </si>
  <si>
    <t>ICEV-d, PHEV-c-d, HEV-d</t>
  </si>
  <si>
    <t>PHEV-c-d, ICEV-d, ICEV-g, HEV-d</t>
  </si>
  <si>
    <t>PHEV-c-d, HEV-d</t>
  </si>
  <si>
    <t>BEV, PHEV-e, PHEV-c-d</t>
  </si>
  <si>
    <t xml:space="preserve"> ICEV-d, PHEV-c-d,  HEV-d</t>
  </si>
  <si>
    <t>BEV, PHEV-e, FCEV</t>
  </si>
  <si>
    <t>BEV, FCEV, PHEV-e, HEV-d</t>
  </si>
  <si>
    <t>BEV, PHEV-e, FCEV,  HEV-d</t>
  </si>
  <si>
    <t xml:space="preserve"> ICEV-d, PHEV-c-d, HEV-d</t>
  </si>
  <si>
    <t>drivetrain efficiency, empty, urban delivery</t>
  </si>
  <si>
    <t>drivetrain efficiency, full, urban delivery</t>
  </si>
  <si>
    <t>engine efficiency, empty, urban delivery</t>
  </si>
  <si>
    <t>engine efficiency, full, urban delivery</t>
  </si>
  <si>
    <t>drivetrain efficiency, empty, regional delivery</t>
  </si>
  <si>
    <t>drivetrain efficiency, full, regional delivery</t>
  </si>
  <si>
    <t>engine efficiency, empty, regional delivery</t>
  </si>
  <si>
    <t>engine efficiency, full, regional delivery</t>
  </si>
  <si>
    <t>drivetrain efficiency, empty, long haul</t>
  </si>
  <si>
    <t>drivetrain efficiency, full, long haul</t>
  </si>
  <si>
    <t>engine efficiency, empty, long haul</t>
  </si>
  <si>
    <t>engine efficiency, full, long haul</t>
  </si>
  <si>
    <t>Weller, K., Emission Models for Heavy Duty Vehicles Based on On-road Measurements, 2020
Delgado, O.; Rodríguez, F.; Muncrief, R.; Berlin, B. |; Brussels, |; San, |; Washington, F. |; Rexeis, M.; Williams, P.; Dorobantu, M.; Laferriere, M.; Boenning, M. Fuel EFFiciency Technology in European Heavy-DuTy Vehicles: Baseline anD PoTenTial For The 2020-2030 Time Frame; 2017.</t>
  </si>
  <si>
    <t>2020 efficiencies calculated from simulation.
No future efficiency improvement considered.
Improvement will go through hybridization of powertrain.</t>
  </si>
  <si>
    <t>2021 efficiencies calculated from simulation.
No future efficiency improvement considered.
Improvement will go through hybridization of powertrain.</t>
  </si>
  <si>
    <t>2022 efficiencies calculated from simulation.
No future efficiency improvement considered.
Improvement will go through hybridization of powertrain.</t>
  </si>
  <si>
    <t>2023 efficiencies calculated from simulation.
No future efficiency improvement considered.
Improvement will go through hybridization of powertrain.</t>
  </si>
  <si>
    <t>2024 efficiencies calculated from simulation.
No future efficiency improvement considered.
Improvement will go through hybridization of powertrain.</t>
  </si>
  <si>
    <t>2025 efficiencies calculated from simulation.
No future efficiency improvement considered.
Improvement will go through hybridization of powertrain.</t>
  </si>
  <si>
    <t>Sclaed on diesel efficiency + 17%, as reported by https://iopscience.iop.org/article/10.1088/2516-1083/ab56af/pdf</t>
  </si>
  <si>
    <t xml:space="preserve">VECTO 3.3.7 for efficiencies of diesel trucks.
Correction factor for CNG from https://iopscience.iop.org/article/10.1088/2516-1083/ab56af/pdf
</t>
  </si>
  <si>
    <t>CNG pump-to-tank leakage</t>
  </si>
  <si>
    <t>https://iopscience.iop.org/article/10.1088/2516-1083/ab56af/pdf</t>
  </si>
  <si>
    <t>Leakage represented as a fraction of CNG input.
Includes leakage from Delivery, Station tank, Continuous leaks at stations, Fuelling nozzle, Vehicle fuel tank and Vehicle manual vent.</t>
  </si>
  <si>
    <t>https://www.mdpi.com/2032-6653/11/1/12/pdf</t>
  </si>
  <si>
    <t>Based on US trucks</t>
  </si>
  <si>
    <t>Based on four Brusa motors: 28kW, 70kW, 93kW and 145kW
And a 400kW motor from Wolff et al. 2020</t>
  </si>
  <si>
    <t>From manufacturer data</t>
  </si>
  <si>
    <t>Fitted based on manufacturer data</t>
  </si>
  <si>
    <t>maintenance cost per km</t>
  </si>
  <si>
    <t>€/km</t>
  </si>
  <si>
    <t>Assumed to be 80% of ICEV-d maintenance cost.</t>
  </si>
  <si>
    <t>Assumed to be 150% of ICEV-d maintenance cost.</t>
  </si>
  <si>
    <t>Maintenance costs increase over time. Here, we use the maintenance cost for a 5 year old vehicle.</t>
  </si>
  <si>
    <t>Maintenance costs increase over time. Here, we use the maintenance cost for a 5 year old vehicle.
Min and max represent maintenance cost at year 1 and year 20.</t>
  </si>
  <si>
    <t>TRACCS</t>
  </si>
  <si>
    <t>Main source: TRACCS https://traccs.emisia.com/index.php
Secondary source: 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</si>
  <si>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TRACCS https://traccs.emisia.com/index.php</t>
  </si>
  <si>
    <t>Insurance cost for BEVs and FCEVs assumed similar to ICEV-d.
Min-max values represent insurance cost at year 15 and year 1</t>
  </si>
  <si>
    <t>toll cost per km</t>
  </si>
  <si>
    <t>Toll cost for BEVs and FCEVs assumed similar to ICEV-d. Representative of Switzerland.</t>
  </si>
  <si>
    <t>insurance cost per year</t>
  </si>
  <si>
    <t>€/year</t>
  </si>
  <si>
    <t>PHEV-c-d, ICEV-d, HEV-d</t>
  </si>
  <si>
    <t>Adblue is consumed as a percentage of diesel consumption.</t>
  </si>
  <si>
    <t>adblue cost per kg</t>
  </si>
  <si>
    <t>https://theicct.org/sites/default/files/publications/ICCT_costs-emission-reduction-tech-HDV_20160229.pdf</t>
  </si>
  <si>
    <t>Vanadium and zeolite-based SCR system for EURO IV, V and VI trucks. Consumption of Adblue considered separately.</t>
  </si>
  <si>
    <t>Cox, B., Althaus, H.-J., Bauer, C., Sacchi, R., Mutel, C., Faist Emmenegger, M. and Spiegel, B. (2020). Bus-Antriebe im Vergleich: Eine Ökobilanz. Ergänzung zur Studie «Umweltauswirkungen von Fahrzeugen im urbanen Kontext». Verkehrsbetriebe Zürich VBZ; Zürcher Verkehrsverbund ZVV; Umwelt- und Gesundheitsschutz, Stadt Zürich; Tiefbauamt, Stadt Zürich; Amt für Abfall, Wasser, Energie und Luft, Kanton Zürich, Bern, Villigen, Zürich, Switzerland.</t>
  </si>
  <si>
    <t>https://www.osti.gov/servlets/purl/1343975</t>
  </si>
  <si>
    <t>3272 USD for a 71kg CNG tank</t>
  </si>
  <si>
    <t>https://batteryuniversity.com/learn/article/fuel_cell_technology</t>
  </si>
  <si>
    <t>hours</t>
  </si>
  <si>
    <t>fuel cell lifetime hours</t>
  </si>
  <si>
    <t>Between 2000 and 4000 hours for passenger cars.
For MDV and HDV, FC are assumed to be sturdier and used at lower intenisty.
Hence, around 5000 hours in 2020, 7000 hours in 2050.</t>
  </si>
  <si>
    <t>32t</t>
  </si>
  <si>
    <t>semi-trailer, 2+3 axles, curtain-sider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</si>
</sst>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000"/>
  </numFmts>
  <fonts count="12" x14ac:knownFonts="1">
    <font>
      <sz val="11"/>
      <color theme="1"/>
      <name val="Calibri"/>
      <family val="2"/>
      <scheme val="minor"/>
    </font>
    <font>
      <sz val="10"/>
      <name val="Arial"/>
      <family val="2"/>
    </font>
    <font>
      <sz val="11"/>
      <color theme="1"/>
      <name val="Calibri"/>
      <family val="2"/>
      <scheme val="minor"/>
    </font>
    <font>
      <sz val="10"/>
      <color theme="1"/>
      <name val="Calibri"/>
      <family val="2"/>
      <scheme val="minor"/>
    </font>
    <font>
      <sz val="10"/>
      <name val="Calibri"/>
      <family val="2"/>
      <scheme val="minor"/>
    </font>
    <font>
      <sz val="12"/>
      <color theme="1"/>
      <name val="Calibri"/>
      <family val="2"/>
      <scheme val="minor"/>
    </font>
    <font>
      <sz val="11"/>
      <color indexed="8"/>
      <name val="Calibri"/>
      <family val="2"/>
    </font>
    <font>
      <sz val="8"/>
      <color theme="1"/>
      <name val="Arial"/>
      <family val="2"/>
    </font>
    <font>
      <sz val="8"/>
      <name val="Arial"/>
      <family val="2"/>
    </font>
    <font>
      <u/>
      <sz val="11"/>
      <color theme="10"/>
      <name val="Calibri"/>
      <family val="2"/>
      <scheme val="minor"/>
    </font>
    <font>
      <sz val="8"/>
      <name val="Calibri"/>
      <family val="2"/>
      <scheme val="minor"/>
    </font>
    <font>
      <u/>
      <sz val="10"/>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0">
    <xf numFmtId="0" fontId="0" fillId="0" borderId="0"/>
    <xf numFmtId="9" fontId="2" fillId="0" borderId="0" applyFont="0" applyFill="0" applyBorder="0" applyAlignment="0" applyProtection="0"/>
    <xf numFmtId="0" fontId="1" fillId="0" borderId="0"/>
    <xf numFmtId="0" fontId="5" fillId="0" borderId="0"/>
    <xf numFmtId="0" fontId="6" fillId="0" borderId="0"/>
    <xf numFmtId="9" fontId="2" fillId="0" borderId="0" applyFont="0" applyFill="0" applyBorder="0" applyAlignment="0" applyProtection="0"/>
    <xf numFmtId="0" fontId="2" fillId="0" borderId="0"/>
    <xf numFmtId="0" fontId="7" fillId="0" borderId="0"/>
    <xf numFmtId="0" fontId="8" fillId="0" borderId="0"/>
    <xf numFmtId="0" fontId="9" fillId="0" borderId="0" applyNumberFormat="0" applyFill="0" applyBorder="0" applyAlignment="0" applyProtection="0"/>
  </cellStyleXfs>
  <cellXfs count="37">
    <xf numFmtId="0" fontId="0" fillId="0" borderId="0" xfId="0"/>
    <xf numFmtId="0" fontId="3" fillId="0" borderId="0" xfId="0" applyFont="1" applyFill="1"/>
    <xf numFmtId="0" fontId="3" fillId="0" borderId="0" xfId="0" applyFont="1" applyFill="1" applyAlignment="1">
      <alignment horizontal="left" vertical="center"/>
    </xf>
    <xf numFmtId="0" fontId="3" fillId="0" borderId="0" xfId="0" applyFont="1" applyFill="1" applyAlignment="1">
      <alignment horizontal="center" vertical="center"/>
    </xf>
    <xf numFmtId="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9" fontId="3" fillId="0" borderId="0" xfId="1" applyFont="1" applyFill="1" applyAlignment="1">
      <alignment horizontal="center" vertical="center"/>
    </xf>
    <xf numFmtId="0" fontId="9" fillId="0" borderId="0" xfId="9" applyFill="1" applyAlignment="1">
      <alignment horizontal="center" vertical="center"/>
    </xf>
    <xf numFmtId="0" fontId="3" fillId="0" borderId="0" xfId="0" applyFont="1" applyFill="1" applyBorder="1" applyAlignment="1">
      <alignment horizontal="center" vertical="center"/>
    </xf>
    <xf numFmtId="165" fontId="3" fillId="0" borderId="0" xfId="0" applyNumberFormat="1" applyFont="1" applyFill="1" applyBorder="1" applyAlignment="1">
      <alignment horizontal="center" vertical="center" wrapText="1"/>
    </xf>
    <xf numFmtId="2" fontId="3" fillId="0" borderId="0" xfId="0" applyNumberFormat="1" applyFont="1" applyFill="1" applyBorder="1" applyAlignment="1">
      <alignment horizontal="center" vertical="center" wrapText="1"/>
    </xf>
    <xf numFmtId="9" fontId="3" fillId="0" borderId="0" xfId="1"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1" fontId="3" fillId="0" borderId="0" xfId="0" applyNumberFormat="1" applyFont="1" applyFill="1" applyAlignment="1">
      <alignment horizontal="center" vertical="center"/>
    </xf>
    <xf numFmtId="2" fontId="4" fillId="0" borderId="0" xfId="0" applyNumberFormat="1" applyFont="1" applyFill="1" applyBorder="1" applyAlignment="1">
      <alignment horizontal="center" vertical="center" wrapText="1"/>
    </xf>
    <xf numFmtId="1" fontId="4"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2" fontId="3" fillId="0" borderId="0" xfId="0" applyNumberFormat="1" applyFont="1" applyFill="1" applyAlignment="1">
      <alignment horizontal="center" vertical="center"/>
    </xf>
    <xf numFmtId="0" fontId="11" fillId="0" borderId="0" xfId="9"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xf numFmtId="165" fontId="3" fillId="0" borderId="0" xfId="0" applyNumberFormat="1" applyFont="1" applyFill="1" applyAlignment="1">
      <alignment horizontal="center" vertical="center"/>
    </xf>
    <xf numFmtId="0" fontId="3" fillId="0" borderId="0" xfId="0" applyFont="1" applyAlignment="1">
      <alignment horizontal="center" vertical="center" wrapText="1"/>
    </xf>
    <xf numFmtId="1" fontId="3" fillId="0" borderId="0" xfId="0" applyNumberFormat="1" applyFont="1" applyAlignment="1">
      <alignment horizontal="center" vertical="center"/>
    </xf>
    <xf numFmtId="0" fontId="3" fillId="0" borderId="0" xfId="0" applyFont="1" applyAlignment="1">
      <alignment horizontal="center" vertical="center"/>
    </xf>
    <xf numFmtId="1" fontId="3" fillId="2" borderId="0" xfId="0" applyNumberFormat="1" applyFont="1" applyFill="1" applyAlignment="1">
      <alignment horizontal="center" vertical="center"/>
    </xf>
    <xf numFmtId="0" fontId="3" fillId="0" borderId="0" xfId="0" applyFont="1"/>
    <xf numFmtId="1" fontId="3" fillId="0" borderId="0" xfId="0" applyNumberFormat="1" applyFont="1" applyAlignment="1">
      <alignment horizontal="center" vertical="center" wrapText="1"/>
    </xf>
    <xf numFmtId="0" fontId="0" fillId="0" borderId="0" xfId="0" applyAlignment="1"/>
    <xf numFmtId="1" fontId="3" fillId="0" borderId="0" xfId="0" applyNumberFormat="1" applyFont="1" applyFill="1" applyAlignment="1">
      <alignment horizontal="center" vertical="center" wrapText="1"/>
    </xf>
    <xf numFmtId="1" fontId="3" fillId="0" borderId="0" xfId="0" applyNumberFormat="1" applyFont="1" applyFill="1"/>
    <xf numFmtId="165" fontId="4" fillId="0" borderId="0" xfId="0" applyNumberFormat="1" applyFont="1" applyFill="1" applyBorder="1" applyAlignment="1">
      <alignment horizontal="center" vertical="center" wrapText="1"/>
    </xf>
    <xf numFmtId="0" fontId="9" fillId="0" borderId="0" xfId="9" applyAlignment="1"/>
    <xf numFmtId="0" fontId="4" fillId="0" borderId="0" xfId="0" applyFont="1" applyFill="1" applyAlignment="1">
      <alignment horizontal="center" vertical="center"/>
    </xf>
    <xf numFmtId="2"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164" fontId="4" fillId="0" borderId="0" xfId="0" applyNumberFormat="1" applyFont="1" applyFill="1" applyAlignment="1">
      <alignment horizontal="center" vertical="center"/>
    </xf>
  </cellXfs>
  <cellStyles count="10">
    <cellStyle name="Hyperlink" xfId="9" builtinId="8"/>
    <cellStyle name="Normal" xfId="0" builtinId="0"/>
    <cellStyle name="Normal 2" xfId="2"/>
    <cellStyle name="Normal 2 2" xfId="6"/>
    <cellStyle name="Normal 2 2 2" xfId="8"/>
    <cellStyle name="Normal 2 3" xfId="7"/>
    <cellStyle name="Normal 3" xfId="4"/>
    <cellStyle name="Percent" xfId="1" builtinId="5"/>
    <cellStyle name="Percent 2" xfId="5"/>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rusa.biz/_files/drive/05_Sales/Datasheets/BRUSA_DB_EN_PDU254.pdf" TargetMode="External"/><Relationship Id="rId18" Type="http://schemas.openxmlformats.org/officeDocument/2006/relationships/hyperlink" Target="http://appsso.eurostat.ec.europa.eu/nui/show.do?dataset=road_go_ta_lc&amp;lang=en" TargetMode="External"/><Relationship Id="rId26" Type="http://schemas.openxmlformats.org/officeDocument/2006/relationships/hyperlink" Target="https://ec.europa.eu/clima/sites/clima/files/transport/vehicles/heavy/docs/hdv_lightweighting_en.pdf" TargetMode="External"/><Relationship Id="rId39" Type="http://schemas.openxmlformats.org/officeDocument/2006/relationships/hyperlink" Target="https://ec.europa.eu/clima/sites/clima/files/transport/vehicles/heavy/docs/hdv_lightweighting_en.pdf" TargetMode="External"/><Relationship Id="rId21" Type="http://schemas.openxmlformats.org/officeDocument/2006/relationships/hyperlink" Target="https://ec.europa.eu/clima/sites/clima/files/transport/vehicles/heavy/docs/hdv_lightweighting_en.pdf" TargetMode="External"/><Relationship Id="rId34" Type="http://schemas.openxmlformats.org/officeDocument/2006/relationships/hyperlink" Target="https://ec.europa.eu/clima/sites/clima/files/transport/vehicles/heavy/docs/hdv_lightweighting_en.pdf" TargetMode="External"/><Relationship Id="rId42" Type="http://schemas.openxmlformats.org/officeDocument/2006/relationships/hyperlink" Target="https://ec.europa.eu/clima/sites/clima/files/transport/vehicles/heavy/docs/hdv_lightweighting_en.pdf" TargetMode="External"/><Relationship Id="rId47" Type="http://schemas.openxmlformats.org/officeDocument/2006/relationships/hyperlink" Target="https://ec.europa.eu/clima/sites/clima/files/transport/vehicles/heavy/docs/hdv_lightweighting_en.pdf" TargetMode="External"/><Relationship Id="rId50" Type="http://schemas.openxmlformats.org/officeDocument/2006/relationships/hyperlink" Target="https://ec.europa.eu/clima/sites/clima/files/transport/vehicles/heavy/docs/hdv_lightweighting_en.pdf" TargetMode="External"/><Relationship Id="rId55" Type="http://schemas.openxmlformats.org/officeDocument/2006/relationships/hyperlink" Target="https://ec.europa.eu/clima/sites/clima/files/transport/vehicles/heavy/docs/hdv_lightweighting_en.pdf" TargetMode="External"/><Relationship Id="rId63" Type="http://schemas.openxmlformats.org/officeDocument/2006/relationships/hyperlink" Target="https://ec.europa.eu/clima/sites/clima/files/transport/vehicles/heavy/docs/hdv_lightweighting_en.pdf" TargetMode="External"/><Relationship Id="rId68" Type="http://schemas.openxmlformats.org/officeDocument/2006/relationships/hyperlink" Target="https://ec.europa.eu/clima/sites/clima/files/transport/vehicles/heavy/docs/hdv_lightweighting_en.pdf" TargetMode="External"/><Relationship Id="rId76" Type="http://schemas.openxmlformats.org/officeDocument/2006/relationships/hyperlink" Target="https://theicct.org/sites/default/files/publications/ICCT_costs-emission-reduction-tech-HDV_20160229.pdf" TargetMode="External"/><Relationship Id="rId84" Type="http://schemas.openxmlformats.org/officeDocument/2006/relationships/hyperlink" Target="https://ec.europa.eu/clima/sites/clima/files/transport/vehicles/heavy/docs/hdv_lightweighting_en.pdf" TargetMode="External"/><Relationship Id="rId89" Type="http://schemas.openxmlformats.org/officeDocument/2006/relationships/printerSettings" Target="../printerSettings/printerSettings1.bin"/><Relationship Id="rId7" Type="http://schemas.openxmlformats.org/officeDocument/2006/relationships/hyperlink" Target="https://www.brusa.biz/en/products/drive/motor-400-v/hsm1-101822.html" TargetMode="External"/><Relationship Id="rId71" Type="http://schemas.openxmlformats.org/officeDocument/2006/relationships/hyperlink" Target="https://ec.europa.eu/clima/sites/clima/files/transport/vehicles/heavy/docs/hdv_lightweighting_en.pdf" TargetMode="External"/><Relationship Id="rId2" Type="http://schemas.openxmlformats.org/officeDocument/2006/relationships/hyperlink" Target="https://theicct.org/sites/default/files/publications/ICCT_EU-HDV-tech-2025-30_20180116.pdf" TargetMode="External"/><Relationship Id="rId16" Type="http://schemas.openxmlformats.org/officeDocument/2006/relationships/hyperlink" Target="http://appsso.eurostat.ec.europa.eu/nui/show.do?dataset=road_go_ta_lc&amp;lang=en" TargetMode="External"/><Relationship Id="rId29" Type="http://schemas.openxmlformats.org/officeDocument/2006/relationships/hyperlink" Target="https://ec.europa.eu/clima/sites/clima/files/transport/vehicles/heavy/docs/hdv_lightweighting_en.pdf" TargetMode="External"/><Relationship Id="rId11" Type="http://schemas.openxmlformats.org/officeDocument/2006/relationships/hyperlink" Target="https://www.cervusequipment.com/peterbilt/new-trucks/engines/" TargetMode="External"/><Relationship Id="rId24" Type="http://schemas.openxmlformats.org/officeDocument/2006/relationships/hyperlink" Target="https://ec.europa.eu/clima/sites/clima/files/transport/vehicles/heavy/docs/hdv_lightweighting_en.pdf" TargetMode="External"/><Relationship Id="rId32" Type="http://schemas.openxmlformats.org/officeDocument/2006/relationships/hyperlink" Target="https://ec.europa.eu/clima/sites/clima/files/transport/vehicles/heavy/docs/hdv_lightweighting_en.pdf" TargetMode="External"/><Relationship Id="rId37" Type="http://schemas.openxmlformats.org/officeDocument/2006/relationships/hyperlink" Target="https://ec.europa.eu/clima/sites/clima/files/transport/vehicles/heavy/docs/hdv_lightweighting_en.pdf" TargetMode="External"/><Relationship Id="rId40" Type="http://schemas.openxmlformats.org/officeDocument/2006/relationships/hyperlink" Target="https://ec.europa.eu/clima/sites/clima/files/transport/vehicles/heavy/docs/hdv_lightweighting_en.pdf" TargetMode="External"/><Relationship Id="rId45" Type="http://schemas.openxmlformats.org/officeDocument/2006/relationships/hyperlink" Target="https://ec.europa.eu/clima/sites/clima/files/transport/vehicles/heavy/docs/hdv_lightweighting_en.pdf" TargetMode="External"/><Relationship Id="rId53" Type="http://schemas.openxmlformats.org/officeDocument/2006/relationships/hyperlink" Target="https://ec.europa.eu/clima/sites/clima/files/transport/vehicles/heavy/docs/hdv_lightweighting_en.pdf" TargetMode="External"/><Relationship Id="rId58" Type="http://schemas.openxmlformats.org/officeDocument/2006/relationships/hyperlink" Target="https://ec.europa.eu/clima/sites/clima/files/transport/vehicles/heavy/docs/hdv_lightweighting_en.pdf" TargetMode="External"/><Relationship Id="rId66" Type="http://schemas.openxmlformats.org/officeDocument/2006/relationships/hyperlink" Target="https://ec.europa.eu/clima/sites/clima/files/transport/vehicles/heavy/docs/hdv_lightweighting_en.pdf" TargetMode="External"/><Relationship Id="rId74" Type="http://schemas.openxmlformats.org/officeDocument/2006/relationships/hyperlink" Target="https://www.mdpi.com/2032-6653/11/1/12/pdf" TargetMode="External"/><Relationship Id="rId79" Type="http://schemas.openxmlformats.org/officeDocument/2006/relationships/hyperlink" Target="https://ec.europa.eu/clima/sites/clima/files/transport/vehicles/heavy/docs/hdv_lightweighting_en.pdf" TargetMode="External"/><Relationship Id="rId87" Type="http://schemas.openxmlformats.org/officeDocument/2006/relationships/hyperlink" Target="https://www.mdpi.com/2032-6653/11/1/12/pdf" TargetMode="External"/><Relationship Id="rId5" Type="http://schemas.openxmlformats.org/officeDocument/2006/relationships/hyperlink" Target="https://batteryuniversity.com/learn/article/fuel_cell_technology" TargetMode="External"/><Relationship Id="rId61" Type="http://schemas.openxmlformats.org/officeDocument/2006/relationships/hyperlink" Target="https://ec.europa.eu/clima/sites/clima/files/transport/vehicles/heavy/docs/hdv_lightweighting_en.pdf" TargetMode="External"/><Relationship Id="rId82" Type="http://schemas.openxmlformats.org/officeDocument/2006/relationships/hyperlink" Target="https://ec.europa.eu/clima/sites/clima/files/transport/vehicles/heavy/docs/hdv_lightweighting_en.pdf" TargetMode="External"/><Relationship Id="rId19" Type="http://schemas.openxmlformats.org/officeDocument/2006/relationships/hyperlink" Target="http://appsso.eurostat.ec.europa.eu/nui/show.do?dataset=road_go_ta_lc&amp;lang=en" TargetMode="External"/><Relationship Id="rId4" Type="http://schemas.openxmlformats.org/officeDocument/2006/relationships/hyperlink" Target="https://www.businessinsider.com/catl-claims-battery-1-million-miles-2020-6?IR=T" TargetMode="External"/><Relationship Id="rId9" Type="http://schemas.openxmlformats.org/officeDocument/2006/relationships/hyperlink" Target="https://www.cervusequipment.com/peterbilt/new-trucks/engines/" TargetMode="External"/><Relationship Id="rId14" Type="http://schemas.openxmlformats.org/officeDocument/2006/relationships/hyperlink" Target="http://appsso.eurostat.ec.europa.eu/nui/show.do?dataset=road_go_ta_lc&amp;lang=en" TargetMode="External"/><Relationship Id="rId22" Type="http://schemas.openxmlformats.org/officeDocument/2006/relationships/hyperlink" Target="https://ec.europa.eu/clima/sites/clima/files/transport/vehicles/heavy/docs/hdv_lightweighting_en.pdf" TargetMode="External"/><Relationship Id="rId27" Type="http://schemas.openxmlformats.org/officeDocument/2006/relationships/hyperlink" Target="https://ec.europa.eu/clima/sites/clima/files/transport/vehicles/heavy/docs/hdv_lightweighting_en.pdf" TargetMode="External"/><Relationship Id="rId30" Type="http://schemas.openxmlformats.org/officeDocument/2006/relationships/hyperlink" Target="https://ec.europa.eu/clima/sites/clima/files/transport/vehicles/heavy/docs/hdv_lightweighting_en.pdf" TargetMode="External"/><Relationship Id="rId35" Type="http://schemas.openxmlformats.org/officeDocument/2006/relationships/hyperlink" Target="https://ec.europa.eu/clima/sites/clima/files/transport/vehicles/heavy/docs/hdv_lightweighting_en.pdf" TargetMode="External"/><Relationship Id="rId43" Type="http://schemas.openxmlformats.org/officeDocument/2006/relationships/hyperlink" Target="https://ec.europa.eu/clima/sites/clima/files/transport/vehicles/heavy/docs/hdv_lightweighting_en.pdf" TargetMode="External"/><Relationship Id="rId48" Type="http://schemas.openxmlformats.org/officeDocument/2006/relationships/hyperlink" Target="https://ec.europa.eu/clima/sites/clima/files/transport/vehicles/heavy/docs/hdv_lightweighting_en.pdf" TargetMode="External"/><Relationship Id="rId56" Type="http://schemas.openxmlformats.org/officeDocument/2006/relationships/hyperlink" Target="https://ec.europa.eu/clima/sites/clima/files/transport/vehicles/heavy/docs/hdv_lightweighting_en.pdf" TargetMode="External"/><Relationship Id="rId64" Type="http://schemas.openxmlformats.org/officeDocument/2006/relationships/hyperlink" Target="https://ec.europa.eu/clima/sites/clima/files/transport/vehicles/heavy/docs/hdv_lightweighting_en.pdf" TargetMode="External"/><Relationship Id="rId69" Type="http://schemas.openxmlformats.org/officeDocument/2006/relationships/hyperlink" Target="https://ec.europa.eu/clima/sites/clima/files/transport/vehicles/heavy/docs/hdv_lightweighting_en.pdf" TargetMode="External"/><Relationship Id="rId77" Type="http://schemas.openxmlformats.org/officeDocument/2006/relationships/hyperlink" Target="https://www.osti.gov/servlets/purl/1343975" TargetMode="External"/><Relationship Id="rId8" Type="http://schemas.openxmlformats.org/officeDocument/2006/relationships/hyperlink" Target="https://www.brusa.biz/en/products/drive/motor-400-v/hsm1-101822.html" TargetMode="External"/><Relationship Id="rId51" Type="http://schemas.openxmlformats.org/officeDocument/2006/relationships/hyperlink" Target="https://ec.europa.eu/clima/sites/clima/files/transport/vehicles/heavy/docs/hdv_lightweighting_en.pdf" TargetMode="External"/><Relationship Id="rId72" Type="http://schemas.openxmlformats.org/officeDocument/2006/relationships/hyperlink" Target="https://iopscience.iop.org/article/10.1088/2516-1083/ab56af/pdf" TargetMode="External"/><Relationship Id="rId80" Type="http://schemas.openxmlformats.org/officeDocument/2006/relationships/hyperlink" Target="https://ec.europa.eu/clima/sites/clima/files/transport/vehicles/heavy/docs/hdv_lightweighting_en.pdf" TargetMode="External"/><Relationship Id="rId85" Type="http://schemas.openxmlformats.org/officeDocument/2006/relationships/hyperlink" Target="https://ec.europa.eu/clima/sites/clima/files/transport/vehicles/heavy/docs/hdv_lightweighting_en.pdf" TargetMode="External"/><Relationship Id="rId3" Type="http://schemas.openxmlformats.org/officeDocument/2006/relationships/hyperlink" Target="https://theicct.org/sites/default/files/publications/ICCT_EU-HDV-tech-2025-30_20180116.pdf" TargetMode="External"/><Relationship Id="rId12" Type="http://schemas.openxmlformats.org/officeDocument/2006/relationships/hyperlink" Target="https://www.cervusequipment.com/peterbilt/new-trucks/engines/" TargetMode="External"/><Relationship Id="rId17" Type="http://schemas.openxmlformats.org/officeDocument/2006/relationships/hyperlink" Target="http://appsso.eurostat.ec.europa.eu/nui/show.do?dataset=road_go_ta_lc&amp;lang=en" TargetMode="External"/><Relationship Id="rId25" Type="http://schemas.openxmlformats.org/officeDocument/2006/relationships/hyperlink" Target="https://ec.europa.eu/clima/sites/clima/files/transport/vehicles/heavy/docs/hdv_lightweighting_en.pdf" TargetMode="External"/><Relationship Id="rId33" Type="http://schemas.openxmlformats.org/officeDocument/2006/relationships/hyperlink" Target="https://ec.europa.eu/clima/sites/clima/files/transport/vehicles/heavy/docs/hdv_lightweighting_en.pdf" TargetMode="External"/><Relationship Id="rId38" Type="http://schemas.openxmlformats.org/officeDocument/2006/relationships/hyperlink" Target="https://ec.europa.eu/clima/sites/clima/files/transport/vehicles/heavy/docs/hdv_lightweighting_en.pdf" TargetMode="External"/><Relationship Id="rId46" Type="http://schemas.openxmlformats.org/officeDocument/2006/relationships/hyperlink" Target="https://ec.europa.eu/clima/sites/clima/files/transport/vehicles/heavy/docs/hdv_lightweighting_en.pdf" TargetMode="External"/><Relationship Id="rId59" Type="http://schemas.openxmlformats.org/officeDocument/2006/relationships/hyperlink" Target="https://ec.europa.eu/clima/sites/clima/files/transport/vehicles/heavy/docs/hdv_lightweighting_en.pdf" TargetMode="External"/><Relationship Id="rId67" Type="http://schemas.openxmlformats.org/officeDocument/2006/relationships/hyperlink" Target="https://ec.europa.eu/clima/sites/clima/files/transport/vehicles/heavy/docs/hdv_lightweighting_en.pdf" TargetMode="External"/><Relationship Id="rId20" Type="http://schemas.openxmlformats.org/officeDocument/2006/relationships/hyperlink" Target="https://ec.europa.eu/clima/sites/clima/files/transport/vehicles/heavy/docs/hdv_lightweighting_en.pdf" TargetMode="External"/><Relationship Id="rId41" Type="http://schemas.openxmlformats.org/officeDocument/2006/relationships/hyperlink" Target="https://ec.europa.eu/clima/sites/clima/files/transport/vehicles/heavy/docs/hdv_lightweighting_en.pdf" TargetMode="External"/><Relationship Id="rId54" Type="http://schemas.openxmlformats.org/officeDocument/2006/relationships/hyperlink" Target="https://ec.europa.eu/clima/sites/clima/files/transport/vehicles/heavy/docs/hdv_lightweighting_en.pdf" TargetMode="External"/><Relationship Id="rId62" Type="http://schemas.openxmlformats.org/officeDocument/2006/relationships/hyperlink" Target="https://ec.europa.eu/clima/sites/clima/files/transport/vehicles/heavy/docs/hdv_lightweighting_en.pdf" TargetMode="External"/><Relationship Id="rId70" Type="http://schemas.openxmlformats.org/officeDocument/2006/relationships/hyperlink" Target="https://ec.europa.eu/clima/sites/clima/files/transport/vehicles/heavy/docs/hdv_lightweighting_en.pdf" TargetMode="External"/><Relationship Id="rId75" Type="http://schemas.openxmlformats.org/officeDocument/2006/relationships/hyperlink" Target="https://theicct.org/sites/default/files/publications/ICCT_costs-emission-reduction-tech-HDV_20160229.pdf" TargetMode="External"/><Relationship Id="rId83" Type="http://schemas.openxmlformats.org/officeDocument/2006/relationships/hyperlink" Target="https://ec.europa.eu/clima/sites/clima/files/transport/vehicles/heavy/docs/hdv_lightweighting_en.pdf" TargetMode="External"/><Relationship Id="rId88" Type="http://schemas.openxmlformats.org/officeDocument/2006/relationships/hyperlink" Target="https://theicct.org/sites/default/files/publications/ICCT_costs-emission-reduction-tech-HDV_20160229.pdf" TargetMode="External"/><Relationship Id="rId1" Type="http://schemas.openxmlformats.org/officeDocument/2006/relationships/hyperlink" Target="https://pubs.acs.org/doi/pdf/10.1021/acsenergylett.7b00432" TargetMode="External"/><Relationship Id="rId6" Type="http://schemas.openxmlformats.org/officeDocument/2006/relationships/hyperlink" Target="https://www.brusa.biz/en/products/dcdc-converter/hvhv-800-v/bdc546.html" TargetMode="External"/><Relationship Id="rId15" Type="http://schemas.openxmlformats.org/officeDocument/2006/relationships/hyperlink" Target="http://appsso.eurostat.ec.europa.eu/nui/show.do?dataset=road_go_ta_lc&amp;lang=en" TargetMode="External"/><Relationship Id="rId23" Type="http://schemas.openxmlformats.org/officeDocument/2006/relationships/hyperlink" Target="https://ec.europa.eu/clima/sites/clima/files/transport/vehicles/heavy/docs/hdv_lightweighting_en.pdf" TargetMode="External"/><Relationship Id="rId28" Type="http://schemas.openxmlformats.org/officeDocument/2006/relationships/hyperlink" Target="https://ec.europa.eu/clima/sites/clima/files/transport/vehicles/heavy/docs/hdv_lightweighting_en.pdf" TargetMode="External"/><Relationship Id="rId36" Type="http://schemas.openxmlformats.org/officeDocument/2006/relationships/hyperlink" Target="https://ec.europa.eu/clima/sites/clima/files/transport/vehicles/heavy/docs/hdv_lightweighting_en.pdf" TargetMode="External"/><Relationship Id="rId49" Type="http://schemas.openxmlformats.org/officeDocument/2006/relationships/hyperlink" Target="https://ec.europa.eu/clima/sites/clima/files/transport/vehicles/heavy/docs/hdv_lightweighting_en.pdf" TargetMode="External"/><Relationship Id="rId57" Type="http://schemas.openxmlformats.org/officeDocument/2006/relationships/hyperlink" Target="https://ec.europa.eu/clima/sites/clima/files/transport/vehicles/heavy/docs/hdv_lightweighting_en.pdf" TargetMode="External"/><Relationship Id="rId10" Type="http://schemas.openxmlformats.org/officeDocument/2006/relationships/hyperlink" Target="https://www.cervusequipment.com/peterbilt/new-trucks/engines/" TargetMode="External"/><Relationship Id="rId31" Type="http://schemas.openxmlformats.org/officeDocument/2006/relationships/hyperlink" Target="https://ec.europa.eu/clima/sites/clima/files/transport/vehicles/heavy/docs/hdv_lightweighting_en.pdf" TargetMode="External"/><Relationship Id="rId44" Type="http://schemas.openxmlformats.org/officeDocument/2006/relationships/hyperlink" Target="https://ec.europa.eu/clima/sites/clima/files/transport/vehicles/heavy/docs/hdv_lightweighting_en.pdf" TargetMode="External"/><Relationship Id="rId52" Type="http://schemas.openxmlformats.org/officeDocument/2006/relationships/hyperlink" Target="https://ec.europa.eu/clima/sites/clima/files/transport/vehicles/heavy/docs/hdv_lightweighting_en.pdf" TargetMode="External"/><Relationship Id="rId60" Type="http://schemas.openxmlformats.org/officeDocument/2006/relationships/hyperlink" Target="https://ec.europa.eu/clima/sites/clima/files/transport/vehicles/heavy/docs/hdv_lightweighting_en.pdf" TargetMode="External"/><Relationship Id="rId65" Type="http://schemas.openxmlformats.org/officeDocument/2006/relationships/hyperlink" Target="https://ec.europa.eu/clima/sites/clima/files/transport/vehicles/heavy/docs/hdv_lightweighting_en.pdf" TargetMode="External"/><Relationship Id="rId73" Type="http://schemas.openxmlformats.org/officeDocument/2006/relationships/hyperlink" Target="https://www.mdpi.com/2032-6653/11/1/12/pdf" TargetMode="External"/><Relationship Id="rId78" Type="http://schemas.openxmlformats.org/officeDocument/2006/relationships/hyperlink" Target="https://ec.europa.eu/clima/sites/clima/files/transport/vehicles/heavy/docs/hdv_lightweighting_en.pdf" TargetMode="External"/><Relationship Id="rId81" Type="http://schemas.openxmlformats.org/officeDocument/2006/relationships/hyperlink" Target="https://ec.europa.eu/clima/sites/clima/files/transport/vehicles/heavy/docs/hdv_lightweighting_en.pdf" TargetMode="External"/><Relationship Id="rId86" Type="http://schemas.openxmlformats.org/officeDocument/2006/relationships/hyperlink" Target="http://appsso.eurostat.ec.europa.eu/nui/show.do?dataset=road_go_ta_lc&amp;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9"/>
  <sheetViews>
    <sheetView tabSelected="1" zoomScale="70" zoomScaleNormal="70" workbookViewId="0">
      <pane xSplit="11" ySplit="2" topLeftCell="N243" activePane="bottomRight" state="frozen"/>
      <selection pane="topRight" activeCell="F1" sqref="F1"/>
      <selection pane="bottomLeft" activeCell="A3" sqref="A3"/>
      <selection pane="bottomRight" activeCell="F258" sqref="F258"/>
    </sheetView>
  </sheetViews>
  <sheetFormatPr defaultColWidth="9.21875" defaultRowHeight="13.8" x14ac:dyDescent="0.3"/>
  <cols>
    <col min="1" max="1" width="13.5546875" style="20" bestFit="1" customWidth="1"/>
    <col min="2" max="2" width="43.21875" style="20" customWidth="1"/>
    <col min="3" max="3" width="8.21875" style="20" customWidth="1"/>
    <col min="4" max="4" width="37.77734375" style="20" customWidth="1"/>
    <col min="5" max="5" width="38.44140625" style="20" bestFit="1" customWidth="1"/>
    <col min="6" max="6" width="9.77734375" style="20" customWidth="1"/>
    <col min="7" max="7" width="9.5546875" style="2" bestFit="1" customWidth="1"/>
    <col min="8" max="8" width="14.5546875" style="2" bestFit="1" customWidth="1"/>
    <col min="9" max="9" width="19" style="2" customWidth="1"/>
    <col min="10" max="10" width="33.5546875" style="2" customWidth="1"/>
    <col min="11" max="11" width="10.44140625" style="20" bestFit="1" customWidth="1"/>
    <col min="12" max="18" width="9.21875" style="1" bestFit="1" customWidth="1"/>
    <col min="19" max="20" width="7.77734375" style="1" bestFit="1" customWidth="1"/>
    <col min="21" max="21" width="9" style="1" bestFit="1" customWidth="1"/>
    <col min="22" max="23" width="7.77734375" style="1" bestFit="1" customWidth="1"/>
    <col min="24" max="16384" width="9.21875" style="1"/>
  </cols>
  <sheetData>
    <row r="1" spans="1:29" x14ac:dyDescent="0.3">
      <c r="A1" s="3" t="s">
        <v>144</v>
      </c>
      <c r="B1" s="3" t="s">
        <v>22</v>
      </c>
      <c r="C1" s="3" t="s">
        <v>159</v>
      </c>
      <c r="D1" s="3" t="s">
        <v>131</v>
      </c>
      <c r="E1" s="3" t="s">
        <v>12</v>
      </c>
      <c r="F1" s="3" t="s">
        <v>111</v>
      </c>
      <c r="G1" s="3" t="s">
        <v>145</v>
      </c>
      <c r="H1" s="3" t="s">
        <v>146</v>
      </c>
      <c r="I1" s="3" t="s">
        <v>147</v>
      </c>
      <c r="J1" s="3" t="s">
        <v>148</v>
      </c>
      <c r="K1" s="3" t="s">
        <v>70</v>
      </c>
      <c r="L1" s="20">
        <v>2000</v>
      </c>
      <c r="M1" s="20">
        <v>2000</v>
      </c>
      <c r="N1" s="20">
        <v>2000</v>
      </c>
      <c r="O1" s="20">
        <v>2010</v>
      </c>
      <c r="P1" s="20">
        <v>2010</v>
      </c>
      <c r="Q1" s="20">
        <v>2010</v>
      </c>
      <c r="R1" s="20">
        <v>2020</v>
      </c>
      <c r="S1" s="20">
        <v>2020</v>
      </c>
      <c r="T1" s="20">
        <v>2020</v>
      </c>
      <c r="U1" s="20">
        <v>2030</v>
      </c>
      <c r="V1" s="20">
        <v>2030</v>
      </c>
      <c r="W1" s="20">
        <v>2030</v>
      </c>
      <c r="X1" s="20">
        <v>2040</v>
      </c>
      <c r="Y1" s="20">
        <v>2040</v>
      </c>
      <c r="Z1" s="20">
        <v>2040</v>
      </c>
      <c r="AA1" s="20">
        <v>2050</v>
      </c>
      <c r="AB1" s="20">
        <v>2050</v>
      </c>
      <c r="AC1" s="20">
        <v>2050</v>
      </c>
    </row>
    <row r="2" spans="1:29" x14ac:dyDescent="0.3">
      <c r="L2" s="19" t="s">
        <v>13</v>
      </c>
      <c r="M2" s="19" t="s">
        <v>14</v>
      </c>
      <c r="N2" s="19" t="s">
        <v>15</v>
      </c>
      <c r="O2" s="19" t="s">
        <v>13</v>
      </c>
      <c r="P2" s="19" t="s">
        <v>14</v>
      </c>
      <c r="Q2" s="19" t="s">
        <v>15</v>
      </c>
      <c r="R2" s="19" t="s">
        <v>13</v>
      </c>
      <c r="S2" s="19" t="s">
        <v>14</v>
      </c>
      <c r="T2" s="19" t="s">
        <v>15</v>
      </c>
      <c r="U2" s="19" t="s">
        <v>13</v>
      </c>
      <c r="V2" s="19" t="s">
        <v>14</v>
      </c>
      <c r="W2" s="19" t="s">
        <v>15</v>
      </c>
      <c r="X2" s="19" t="s">
        <v>13</v>
      </c>
      <c r="Y2" s="19" t="s">
        <v>14</v>
      </c>
      <c r="Z2" s="19" t="s">
        <v>15</v>
      </c>
      <c r="AA2" s="19" t="s">
        <v>13</v>
      </c>
      <c r="AB2" s="19" t="s">
        <v>14</v>
      </c>
      <c r="AC2" s="19" t="s">
        <v>15</v>
      </c>
    </row>
    <row r="3" spans="1:29" ht="12.6" customHeight="1" x14ac:dyDescent="0.3">
      <c r="A3" s="3" t="s">
        <v>37</v>
      </c>
      <c r="B3" s="3" t="s">
        <v>23</v>
      </c>
      <c r="C3" s="3" t="s">
        <v>73</v>
      </c>
      <c r="D3" s="3" t="s">
        <v>132</v>
      </c>
      <c r="E3" s="3" t="s">
        <v>2</v>
      </c>
      <c r="F3" s="3" t="s">
        <v>106</v>
      </c>
      <c r="G3" s="3" t="s">
        <v>91</v>
      </c>
      <c r="H3" s="3" t="s">
        <v>87</v>
      </c>
      <c r="I3" s="3" t="s">
        <v>84</v>
      </c>
      <c r="J3" s="3"/>
      <c r="K3" s="3" t="s">
        <v>71</v>
      </c>
      <c r="L3" s="3">
        <v>220000</v>
      </c>
      <c r="M3" s="4">
        <v>110000</v>
      </c>
      <c r="N3" s="4">
        <v>330000</v>
      </c>
      <c r="O3" s="3">
        <v>220000</v>
      </c>
      <c r="P3" s="4">
        <v>110000</v>
      </c>
      <c r="Q3" s="4">
        <v>330000</v>
      </c>
      <c r="R3" s="3">
        <v>220000</v>
      </c>
      <c r="S3" s="4">
        <v>110000</v>
      </c>
      <c r="T3" s="4">
        <v>330000</v>
      </c>
      <c r="U3" s="3">
        <v>220000</v>
      </c>
      <c r="V3" s="4">
        <v>110000</v>
      </c>
      <c r="W3" s="4">
        <v>330000</v>
      </c>
      <c r="X3" s="3">
        <v>220000</v>
      </c>
      <c r="Y3" s="3">
        <v>110000</v>
      </c>
      <c r="Z3" s="3">
        <v>330000</v>
      </c>
      <c r="AA3" s="3">
        <v>220000</v>
      </c>
      <c r="AB3" s="3">
        <v>110000</v>
      </c>
      <c r="AC3" s="3">
        <v>330000</v>
      </c>
    </row>
    <row r="4" spans="1:29" x14ac:dyDescent="0.3">
      <c r="A4" s="3" t="s">
        <v>37</v>
      </c>
      <c r="B4" s="3" t="s">
        <v>23</v>
      </c>
      <c r="C4" s="3" t="s">
        <v>74</v>
      </c>
      <c r="D4" s="3" t="s">
        <v>132</v>
      </c>
      <c r="E4" s="3" t="s">
        <v>2</v>
      </c>
      <c r="F4" s="3" t="s">
        <v>106</v>
      </c>
      <c r="G4" s="3" t="s">
        <v>91</v>
      </c>
      <c r="H4" s="3" t="s">
        <v>87</v>
      </c>
      <c r="I4" s="3" t="s">
        <v>84</v>
      </c>
      <c r="J4" s="3"/>
      <c r="K4" s="3" t="s">
        <v>71</v>
      </c>
      <c r="L4" s="3">
        <v>650000</v>
      </c>
      <c r="M4" s="4">
        <v>325000</v>
      </c>
      <c r="N4" s="4">
        <v>975000</v>
      </c>
      <c r="O4" s="3">
        <v>650000</v>
      </c>
      <c r="P4" s="4">
        <v>325000</v>
      </c>
      <c r="Q4" s="4">
        <v>975000</v>
      </c>
      <c r="R4" s="3">
        <v>650000</v>
      </c>
      <c r="S4" s="4">
        <v>325000</v>
      </c>
      <c r="T4" s="4">
        <v>975000</v>
      </c>
      <c r="U4" s="3">
        <v>650000</v>
      </c>
      <c r="V4" s="4">
        <v>325000</v>
      </c>
      <c r="W4" s="4">
        <v>975000</v>
      </c>
      <c r="X4" s="3">
        <v>650000</v>
      </c>
      <c r="Y4" s="3">
        <v>325000</v>
      </c>
      <c r="Z4" s="3">
        <v>975000</v>
      </c>
      <c r="AA4" s="3">
        <v>650000</v>
      </c>
      <c r="AB4" s="3">
        <v>325000</v>
      </c>
      <c r="AC4" s="3">
        <v>975000</v>
      </c>
    </row>
    <row r="5" spans="1:29" x14ac:dyDescent="0.3">
      <c r="A5" s="3" t="s">
        <v>37</v>
      </c>
      <c r="B5" s="3" t="s">
        <v>23</v>
      </c>
      <c r="C5" s="3" t="s">
        <v>75</v>
      </c>
      <c r="D5" s="3" t="s">
        <v>132</v>
      </c>
      <c r="E5" s="3" t="s">
        <v>2</v>
      </c>
      <c r="F5" s="3" t="s">
        <v>106</v>
      </c>
      <c r="G5" s="3" t="s">
        <v>91</v>
      </c>
      <c r="H5" s="3" t="s">
        <v>87</v>
      </c>
      <c r="I5" s="3" t="s">
        <v>84</v>
      </c>
      <c r="J5" s="3"/>
      <c r="K5" s="3" t="s">
        <v>71</v>
      </c>
      <c r="L5" s="3">
        <v>400000</v>
      </c>
      <c r="M5" s="4">
        <v>200000</v>
      </c>
      <c r="N5" s="4">
        <v>600000</v>
      </c>
      <c r="O5" s="3">
        <v>400000</v>
      </c>
      <c r="P5" s="4">
        <v>200000</v>
      </c>
      <c r="Q5" s="4">
        <v>600000</v>
      </c>
      <c r="R5" s="3">
        <v>400000</v>
      </c>
      <c r="S5" s="4">
        <v>200000</v>
      </c>
      <c r="T5" s="4">
        <v>600000</v>
      </c>
      <c r="U5" s="3">
        <v>400000</v>
      </c>
      <c r="V5" s="4">
        <v>200000</v>
      </c>
      <c r="W5" s="4">
        <v>600000</v>
      </c>
      <c r="X5" s="3">
        <v>400000</v>
      </c>
      <c r="Y5" s="3">
        <v>200000</v>
      </c>
      <c r="Z5" s="3">
        <v>600000</v>
      </c>
      <c r="AA5" s="3">
        <v>400000</v>
      </c>
      <c r="AB5" s="3">
        <v>200000</v>
      </c>
      <c r="AC5" s="3">
        <v>600000</v>
      </c>
    </row>
    <row r="6" spans="1:29" x14ac:dyDescent="0.3">
      <c r="A6" s="3" t="s">
        <v>37</v>
      </c>
      <c r="B6" s="3" t="s">
        <v>23</v>
      </c>
      <c r="C6" s="3" t="s">
        <v>130</v>
      </c>
      <c r="D6" s="3" t="s">
        <v>133</v>
      </c>
      <c r="E6" s="3" t="s">
        <v>2</v>
      </c>
      <c r="F6" s="3" t="s">
        <v>106</v>
      </c>
      <c r="G6" s="3" t="s">
        <v>91</v>
      </c>
      <c r="H6" s="3" t="s">
        <v>87</v>
      </c>
      <c r="I6" s="3" t="s">
        <v>84</v>
      </c>
      <c r="J6" s="3"/>
      <c r="K6" s="3" t="s">
        <v>71</v>
      </c>
      <c r="L6" s="3">
        <v>560000</v>
      </c>
      <c r="M6" s="4">
        <v>280000</v>
      </c>
      <c r="N6" s="4">
        <v>840000</v>
      </c>
      <c r="O6" s="3">
        <v>560000</v>
      </c>
      <c r="P6" s="4">
        <v>280000</v>
      </c>
      <c r="Q6" s="4">
        <v>840000</v>
      </c>
      <c r="R6" s="3">
        <v>560000</v>
      </c>
      <c r="S6" s="4">
        <v>280000</v>
      </c>
      <c r="T6" s="4">
        <v>840000</v>
      </c>
      <c r="U6" s="3">
        <v>560000</v>
      </c>
      <c r="V6" s="4">
        <v>280000</v>
      </c>
      <c r="W6" s="4">
        <v>840000</v>
      </c>
      <c r="X6" s="3">
        <v>560000</v>
      </c>
      <c r="Y6" s="3">
        <v>280000</v>
      </c>
      <c r="Z6" s="3">
        <v>840000</v>
      </c>
      <c r="AA6" s="3">
        <v>560000</v>
      </c>
      <c r="AB6" s="3">
        <v>280000</v>
      </c>
      <c r="AC6" s="3">
        <v>840000</v>
      </c>
    </row>
    <row r="7" spans="1:29" x14ac:dyDescent="0.3">
      <c r="A7" s="3" t="s">
        <v>37</v>
      </c>
      <c r="B7" s="3" t="s">
        <v>23</v>
      </c>
      <c r="C7" s="3" t="s">
        <v>255</v>
      </c>
      <c r="D7" s="3" t="s">
        <v>256</v>
      </c>
      <c r="E7" s="3" t="s">
        <v>2</v>
      </c>
      <c r="F7" s="3" t="s">
        <v>106</v>
      </c>
      <c r="G7" s="3" t="s">
        <v>91</v>
      </c>
      <c r="H7" s="3" t="s">
        <v>87</v>
      </c>
      <c r="I7" s="3" t="s">
        <v>84</v>
      </c>
      <c r="J7" s="3"/>
      <c r="K7" s="3" t="s">
        <v>71</v>
      </c>
      <c r="L7" s="3">
        <v>1050000</v>
      </c>
      <c r="M7" s="4">
        <v>1000000</v>
      </c>
      <c r="N7" s="4">
        <v>1500000</v>
      </c>
      <c r="O7" s="3">
        <v>1050000</v>
      </c>
      <c r="P7" s="4">
        <v>1000000</v>
      </c>
      <c r="Q7" s="4">
        <v>1500000</v>
      </c>
      <c r="R7" s="3">
        <v>1050000</v>
      </c>
      <c r="S7" s="4">
        <v>1000000</v>
      </c>
      <c r="T7" s="4">
        <v>1500000</v>
      </c>
      <c r="U7" s="3">
        <v>1050000</v>
      </c>
      <c r="V7" s="4">
        <v>1000000</v>
      </c>
      <c r="W7" s="4">
        <v>1500000</v>
      </c>
      <c r="X7" s="3">
        <v>1050000</v>
      </c>
      <c r="Y7" s="4">
        <v>1000000</v>
      </c>
      <c r="Z7" s="4">
        <v>1500000</v>
      </c>
      <c r="AA7" s="3">
        <v>1050000</v>
      </c>
      <c r="AB7" s="4">
        <v>1000000</v>
      </c>
      <c r="AC7" s="4">
        <v>1500000</v>
      </c>
    </row>
    <row r="8" spans="1:29" ht="14.7" customHeight="1" x14ac:dyDescent="0.3">
      <c r="A8" s="3" t="s">
        <v>37</v>
      </c>
      <c r="B8" s="3" t="s">
        <v>23</v>
      </c>
      <c r="C8" s="3" t="s">
        <v>76</v>
      </c>
      <c r="D8" s="3" t="s">
        <v>136</v>
      </c>
      <c r="E8" s="3" t="s">
        <v>2</v>
      </c>
      <c r="F8" s="3" t="s">
        <v>106</v>
      </c>
      <c r="G8" s="3" t="s">
        <v>91</v>
      </c>
      <c r="H8" s="3" t="s">
        <v>87</v>
      </c>
      <c r="I8" s="3" t="s">
        <v>84</v>
      </c>
      <c r="J8" s="3"/>
      <c r="K8" s="3" t="s">
        <v>71</v>
      </c>
      <c r="L8" s="3">
        <v>1050000</v>
      </c>
      <c r="M8" s="4">
        <v>1000000</v>
      </c>
      <c r="N8" s="4">
        <v>1500000</v>
      </c>
      <c r="O8" s="3">
        <v>1050000</v>
      </c>
      <c r="P8" s="4">
        <v>1000000</v>
      </c>
      <c r="Q8" s="4">
        <v>1500000</v>
      </c>
      <c r="R8" s="3">
        <v>1050000</v>
      </c>
      <c r="S8" s="4">
        <v>1000000</v>
      </c>
      <c r="T8" s="4">
        <v>1500000</v>
      </c>
      <c r="U8" s="3">
        <v>1050000</v>
      </c>
      <c r="V8" s="4">
        <v>1000000</v>
      </c>
      <c r="W8" s="4">
        <v>1500000</v>
      </c>
      <c r="X8" s="3">
        <v>1050000</v>
      </c>
      <c r="Y8" s="4">
        <v>1000000</v>
      </c>
      <c r="Z8" s="4">
        <v>1500000</v>
      </c>
      <c r="AA8" s="3">
        <v>1050000</v>
      </c>
      <c r="AB8" s="4">
        <v>1000000</v>
      </c>
      <c r="AC8" s="4">
        <v>1500000</v>
      </c>
    </row>
    <row r="9" spans="1:29" ht="14.7" customHeight="1" x14ac:dyDescent="0.3">
      <c r="A9" s="3" t="s">
        <v>37</v>
      </c>
      <c r="B9" s="3" t="s">
        <v>23</v>
      </c>
      <c r="C9" s="3" t="s">
        <v>134</v>
      </c>
      <c r="D9" s="3" t="s">
        <v>135</v>
      </c>
      <c r="E9" s="3" t="s">
        <v>2</v>
      </c>
      <c r="F9" s="3" t="s">
        <v>106</v>
      </c>
      <c r="G9" s="3" t="s">
        <v>91</v>
      </c>
      <c r="H9" s="3" t="s">
        <v>87</v>
      </c>
      <c r="I9" s="3" t="s">
        <v>84</v>
      </c>
      <c r="J9" s="3" t="s">
        <v>137</v>
      </c>
      <c r="K9" s="3" t="s">
        <v>71</v>
      </c>
      <c r="L9" s="3">
        <v>1050000</v>
      </c>
      <c r="M9" s="4">
        <v>1000000</v>
      </c>
      <c r="N9" s="4">
        <v>1500000</v>
      </c>
      <c r="O9" s="3">
        <v>1050000</v>
      </c>
      <c r="P9" s="4">
        <v>1000000</v>
      </c>
      <c r="Q9" s="4">
        <v>1500000</v>
      </c>
      <c r="R9" s="3">
        <v>1050000</v>
      </c>
      <c r="S9" s="4">
        <v>1000000</v>
      </c>
      <c r="T9" s="4">
        <v>1500000</v>
      </c>
      <c r="U9" s="3">
        <v>1050000</v>
      </c>
      <c r="V9" s="4">
        <v>1000000</v>
      </c>
      <c r="W9" s="4">
        <v>1500000</v>
      </c>
      <c r="X9" s="3">
        <v>1050000</v>
      </c>
      <c r="Y9" s="4">
        <v>1000000</v>
      </c>
      <c r="Z9" s="4">
        <v>1500000</v>
      </c>
      <c r="AA9" s="3">
        <v>1050000</v>
      </c>
      <c r="AB9" s="4">
        <v>1000000</v>
      </c>
      <c r="AC9" s="4">
        <v>1500000</v>
      </c>
    </row>
    <row r="10" spans="1:29" x14ac:dyDescent="0.3">
      <c r="A10" s="3" t="s">
        <v>37</v>
      </c>
      <c r="B10" s="3" t="s">
        <v>23</v>
      </c>
      <c r="C10" s="3" t="s">
        <v>73</v>
      </c>
      <c r="D10" s="3" t="s">
        <v>132</v>
      </c>
      <c r="E10" s="3" t="s">
        <v>66</v>
      </c>
      <c r="F10" s="3" t="s">
        <v>106</v>
      </c>
      <c r="G10" s="35" t="s">
        <v>92</v>
      </c>
      <c r="H10" s="3" t="s">
        <v>87</v>
      </c>
      <c r="I10" s="3" t="s">
        <v>84</v>
      </c>
      <c r="J10" s="3"/>
      <c r="K10" s="3" t="s">
        <v>71</v>
      </c>
      <c r="L10" s="4">
        <v>18333.333333333332</v>
      </c>
      <c r="M10" s="4">
        <f t="shared" ref="M10:M16" si="0">L10*0.5</f>
        <v>9166.6666666666661</v>
      </c>
      <c r="N10" s="4">
        <f t="shared" ref="N10:N16" si="1">L10*1.5</f>
        <v>27500</v>
      </c>
      <c r="O10" s="4">
        <v>18333.333333333332</v>
      </c>
      <c r="P10" s="4">
        <f t="shared" ref="P10:P16" si="2">O10*0.5</f>
        <v>9166.6666666666661</v>
      </c>
      <c r="Q10" s="4">
        <f t="shared" ref="Q10:Q16" si="3">O10*1.5</f>
        <v>27500</v>
      </c>
      <c r="R10" s="4">
        <v>18333.333333333332</v>
      </c>
      <c r="S10" s="4">
        <f t="shared" ref="S10:S16" si="4">R10*0.5</f>
        <v>9166.6666666666661</v>
      </c>
      <c r="T10" s="4">
        <f t="shared" ref="T10:T16" si="5">R10*1.5</f>
        <v>27500</v>
      </c>
      <c r="U10" s="4">
        <v>18333.333333333332</v>
      </c>
      <c r="V10" s="4">
        <f t="shared" ref="V10:V16" si="6">U10*0.5</f>
        <v>9166.6666666666661</v>
      </c>
      <c r="W10" s="4">
        <f t="shared" ref="W10:W16" si="7">U10*1.5</f>
        <v>27500</v>
      </c>
      <c r="X10" s="4">
        <v>18333.333333333332</v>
      </c>
      <c r="Y10" s="4">
        <f t="shared" ref="Y10:Y16" si="8">X10*0.5</f>
        <v>9166.6666666666661</v>
      </c>
      <c r="Z10" s="4">
        <f t="shared" ref="Z10:Z16" si="9">X10*1.5</f>
        <v>27500</v>
      </c>
      <c r="AA10" s="4">
        <v>18333.333333333332</v>
      </c>
      <c r="AB10" s="4">
        <f t="shared" ref="AB10:AB16" si="10">AA10*0.5</f>
        <v>9166.6666666666661</v>
      </c>
      <c r="AC10" s="4">
        <f t="shared" ref="AC10:AC16" si="11">AA10*1.5</f>
        <v>27500</v>
      </c>
    </row>
    <row r="11" spans="1:29" x14ac:dyDescent="0.3">
      <c r="A11" s="3" t="s">
        <v>37</v>
      </c>
      <c r="B11" s="3" t="s">
        <v>23</v>
      </c>
      <c r="C11" s="3" t="s">
        <v>74</v>
      </c>
      <c r="D11" s="3" t="s">
        <v>132</v>
      </c>
      <c r="E11" s="3" t="s">
        <v>66</v>
      </c>
      <c r="F11" s="3" t="s">
        <v>106</v>
      </c>
      <c r="G11" s="35" t="s">
        <v>92</v>
      </c>
      <c r="H11" s="3" t="s">
        <v>87</v>
      </c>
      <c r="I11" s="3" t="s">
        <v>84</v>
      </c>
      <c r="J11" s="3"/>
      <c r="K11" s="3" t="s">
        <v>71</v>
      </c>
      <c r="L11" s="13">
        <v>54166.666666666664</v>
      </c>
      <c r="M11" s="4">
        <f t="shared" si="0"/>
        <v>27083.333333333332</v>
      </c>
      <c r="N11" s="4">
        <f t="shared" si="1"/>
        <v>81250</v>
      </c>
      <c r="O11" s="13">
        <v>54166.666666666664</v>
      </c>
      <c r="P11" s="4">
        <f t="shared" si="2"/>
        <v>27083.333333333332</v>
      </c>
      <c r="Q11" s="4">
        <f t="shared" si="3"/>
        <v>81250</v>
      </c>
      <c r="R11" s="13">
        <v>54166.666666666664</v>
      </c>
      <c r="S11" s="4">
        <f t="shared" si="4"/>
        <v>27083.333333333332</v>
      </c>
      <c r="T11" s="4">
        <f t="shared" si="5"/>
        <v>81250</v>
      </c>
      <c r="U11" s="13">
        <v>54166.666666666664</v>
      </c>
      <c r="V11" s="4">
        <f t="shared" si="6"/>
        <v>27083.333333333332</v>
      </c>
      <c r="W11" s="4">
        <f t="shared" si="7"/>
        <v>81250</v>
      </c>
      <c r="X11" s="13">
        <v>54166.666666666664</v>
      </c>
      <c r="Y11" s="4">
        <f t="shared" si="8"/>
        <v>27083.333333333332</v>
      </c>
      <c r="Z11" s="4">
        <f t="shared" si="9"/>
        <v>81250</v>
      </c>
      <c r="AA11" s="13">
        <v>54166.666666666664</v>
      </c>
      <c r="AB11" s="4">
        <f t="shared" si="10"/>
        <v>27083.333333333332</v>
      </c>
      <c r="AC11" s="4">
        <f t="shared" si="11"/>
        <v>81250</v>
      </c>
    </row>
    <row r="12" spans="1:29" x14ac:dyDescent="0.3">
      <c r="A12" s="3" t="s">
        <v>37</v>
      </c>
      <c r="B12" s="3" t="s">
        <v>23</v>
      </c>
      <c r="C12" s="3" t="s">
        <v>75</v>
      </c>
      <c r="D12" s="3" t="s">
        <v>132</v>
      </c>
      <c r="E12" s="3" t="s">
        <v>66</v>
      </c>
      <c r="F12" s="3" t="s">
        <v>106</v>
      </c>
      <c r="G12" s="35" t="s">
        <v>92</v>
      </c>
      <c r="H12" s="3" t="s">
        <v>87</v>
      </c>
      <c r="I12" s="3" t="s">
        <v>84</v>
      </c>
      <c r="J12" s="3"/>
      <c r="K12" s="3" t="s">
        <v>71</v>
      </c>
      <c r="L12" s="4">
        <v>33333.333333333336</v>
      </c>
      <c r="M12" s="4">
        <f t="shared" si="0"/>
        <v>16666.666666666668</v>
      </c>
      <c r="N12" s="4">
        <f t="shared" si="1"/>
        <v>50000</v>
      </c>
      <c r="O12" s="4">
        <v>33333.333333333336</v>
      </c>
      <c r="P12" s="4">
        <f t="shared" si="2"/>
        <v>16666.666666666668</v>
      </c>
      <c r="Q12" s="4">
        <f t="shared" si="3"/>
        <v>50000</v>
      </c>
      <c r="R12" s="4">
        <v>33333.333333333336</v>
      </c>
      <c r="S12" s="4">
        <f t="shared" si="4"/>
        <v>16666.666666666668</v>
      </c>
      <c r="T12" s="4">
        <f t="shared" si="5"/>
        <v>50000</v>
      </c>
      <c r="U12" s="4">
        <v>33333.333333333336</v>
      </c>
      <c r="V12" s="4">
        <f t="shared" si="6"/>
        <v>16666.666666666668</v>
      </c>
      <c r="W12" s="4">
        <f t="shared" si="7"/>
        <v>50000</v>
      </c>
      <c r="X12" s="4">
        <v>33333.333333333336</v>
      </c>
      <c r="Y12" s="4">
        <f t="shared" si="8"/>
        <v>16666.666666666668</v>
      </c>
      <c r="Z12" s="4">
        <f t="shared" si="9"/>
        <v>50000</v>
      </c>
      <c r="AA12" s="4">
        <v>33333.333333333336</v>
      </c>
      <c r="AB12" s="4">
        <f t="shared" si="10"/>
        <v>16666.666666666668</v>
      </c>
      <c r="AC12" s="4">
        <f t="shared" si="11"/>
        <v>50000</v>
      </c>
    </row>
    <row r="13" spans="1:29" x14ac:dyDescent="0.3">
      <c r="A13" s="3" t="s">
        <v>37</v>
      </c>
      <c r="B13" s="3" t="s">
        <v>23</v>
      </c>
      <c r="C13" s="3" t="s">
        <v>130</v>
      </c>
      <c r="D13" s="3" t="s">
        <v>133</v>
      </c>
      <c r="E13" s="3" t="s">
        <v>66</v>
      </c>
      <c r="F13" s="3" t="s">
        <v>106</v>
      </c>
      <c r="G13" s="35" t="s">
        <v>92</v>
      </c>
      <c r="H13" s="3" t="s">
        <v>87</v>
      </c>
      <c r="I13" s="3" t="s">
        <v>84</v>
      </c>
      <c r="J13" s="3"/>
      <c r="K13" s="3" t="s">
        <v>71</v>
      </c>
      <c r="L13" s="4">
        <v>46666.666666666664</v>
      </c>
      <c r="M13" s="4">
        <f t="shared" si="0"/>
        <v>23333.333333333332</v>
      </c>
      <c r="N13" s="4">
        <f t="shared" si="1"/>
        <v>70000</v>
      </c>
      <c r="O13" s="4">
        <v>46666.666666666664</v>
      </c>
      <c r="P13" s="4">
        <f t="shared" si="2"/>
        <v>23333.333333333332</v>
      </c>
      <c r="Q13" s="4">
        <f t="shared" si="3"/>
        <v>70000</v>
      </c>
      <c r="R13" s="4">
        <v>46666.666666666664</v>
      </c>
      <c r="S13" s="4">
        <f t="shared" si="4"/>
        <v>23333.333333333332</v>
      </c>
      <c r="T13" s="4">
        <f t="shared" si="5"/>
        <v>70000</v>
      </c>
      <c r="U13" s="4">
        <v>46666.666666666664</v>
      </c>
      <c r="V13" s="4">
        <f t="shared" si="6"/>
        <v>23333.333333333332</v>
      </c>
      <c r="W13" s="4">
        <f t="shared" si="7"/>
        <v>70000</v>
      </c>
      <c r="X13" s="4">
        <v>46666.666666666664</v>
      </c>
      <c r="Y13" s="4">
        <f t="shared" si="8"/>
        <v>23333.333333333332</v>
      </c>
      <c r="Z13" s="4">
        <f t="shared" si="9"/>
        <v>70000</v>
      </c>
      <c r="AA13" s="4">
        <v>46666.666666666664</v>
      </c>
      <c r="AB13" s="4">
        <f t="shared" si="10"/>
        <v>23333.333333333332</v>
      </c>
      <c r="AC13" s="4">
        <f t="shared" si="11"/>
        <v>70000</v>
      </c>
    </row>
    <row r="14" spans="1:29" x14ac:dyDescent="0.3">
      <c r="A14" s="3" t="s">
        <v>37</v>
      </c>
      <c r="B14" s="3" t="s">
        <v>23</v>
      </c>
      <c r="C14" s="3" t="s">
        <v>255</v>
      </c>
      <c r="D14" s="3" t="s">
        <v>256</v>
      </c>
      <c r="E14" s="3" t="s">
        <v>66</v>
      </c>
      <c r="F14" s="3" t="s">
        <v>106</v>
      </c>
      <c r="G14" s="35" t="s">
        <v>92</v>
      </c>
      <c r="H14" s="3" t="s">
        <v>87</v>
      </c>
      <c r="I14" s="3" t="s">
        <v>84</v>
      </c>
      <c r="J14" s="3"/>
      <c r="K14" s="3" t="s">
        <v>71</v>
      </c>
      <c r="L14" s="4">
        <v>83333.333333333328</v>
      </c>
      <c r="M14" s="4">
        <f t="shared" ref="M14" si="12">L14*0.5</f>
        <v>41666.666666666664</v>
      </c>
      <c r="N14" s="4">
        <f t="shared" ref="N14" si="13">L14*1.5</f>
        <v>125000</v>
      </c>
      <c r="O14" s="4">
        <v>83333.333333333328</v>
      </c>
      <c r="P14" s="4">
        <f t="shared" ref="P14" si="14">O14*0.5</f>
        <v>41666.666666666664</v>
      </c>
      <c r="Q14" s="4">
        <f t="shared" ref="Q14" si="15">O14*1.5</f>
        <v>125000</v>
      </c>
      <c r="R14" s="4">
        <v>83333.333333333328</v>
      </c>
      <c r="S14" s="4">
        <f t="shared" ref="S14" si="16">R14*0.5</f>
        <v>41666.666666666664</v>
      </c>
      <c r="T14" s="4">
        <f t="shared" ref="T14" si="17">R14*1.5</f>
        <v>125000</v>
      </c>
      <c r="U14" s="4">
        <v>83333.333333333328</v>
      </c>
      <c r="V14" s="4">
        <f t="shared" ref="V14" si="18">U14*0.5</f>
        <v>41666.666666666664</v>
      </c>
      <c r="W14" s="4">
        <f t="shared" ref="W14" si="19">U14*1.5</f>
        <v>125000</v>
      </c>
      <c r="X14" s="4">
        <v>83333.333333333328</v>
      </c>
      <c r="Y14" s="4">
        <f t="shared" ref="Y14" si="20">X14*0.5</f>
        <v>41666.666666666664</v>
      </c>
      <c r="Z14" s="4">
        <f t="shared" ref="Z14" si="21">X14*1.5</f>
        <v>125000</v>
      </c>
      <c r="AA14" s="4">
        <v>83333.333333333328</v>
      </c>
      <c r="AB14" s="4">
        <f t="shared" ref="AB14" si="22">AA14*0.5</f>
        <v>41666.666666666664</v>
      </c>
      <c r="AC14" s="4">
        <f t="shared" ref="AC14" si="23">AA14*1.5</f>
        <v>125000</v>
      </c>
    </row>
    <row r="15" spans="1:29" x14ac:dyDescent="0.3">
      <c r="A15" s="3" t="s">
        <v>37</v>
      </c>
      <c r="B15" s="3" t="s">
        <v>23</v>
      </c>
      <c r="C15" s="3" t="s">
        <v>76</v>
      </c>
      <c r="D15" s="3" t="s">
        <v>136</v>
      </c>
      <c r="E15" s="3" t="s">
        <v>66</v>
      </c>
      <c r="F15" s="3" t="s">
        <v>106</v>
      </c>
      <c r="G15" s="35" t="s">
        <v>92</v>
      </c>
      <c r="H15" s="3" t="s">
        <v>87</v>
      </c>
      <c r="I15" s="3" t="s">
        <v>84</v>
      </c>
      <c r="J15" s="3"/>
      <c r="K15" s="3" t="s">
        <v>71</v>
      </c>
      <c r="L15" s="4">
        <v>83333.333333333328</v>
      </c>
      <c r="M15" s="4">
        <f t="shared" si="0"/>
        <v>41666.666666666664</v>
      </c>
      <c r="N15" s="4">
        <f t="shared" si="1"/>
        <v>125000</v>
      </c>
      <c r="O15" s="4">
        <v>83333.333333333328</v>
      </c>
      <c r="P15" s="4">
        <f t="shared" si="2"/>
        <v>41666.666666666664</v>
      </c>
      <c r="Q15" s="4">
        <f t="shared" si="3"/>
        <v>125000</v>
      </c>
      <c r="R15" s="4">
        <v>83333.333333333328</v>
      </c>
      <c r="S15" s="4">
        <f t="shared" si="4"/>
        <v>41666.666666666664</v>
      </c>
      <c r="T15" s="4">
        <f t="shared" si="5"/>
        <v>125000</v>
      </c>
      <c r="U15" s="4">
        <v>83333.333333333328</v>
      </c>
      <c r="V15" s="4">
        <f t="shared" si="6"/>
        <v>41666.666666666664</v>
      </c>
      <c r="W15" s="4">
        <f t="shared" si="7"/>
        <v>125000</v>
      </c>
      <c r="X15" s="4">
        <v>83333.333333333328</v>
      </c>
      <c r="Y15" s="4">
        <f t="shared" si="8"/>
        <v>41666.666666666664</v>
      </c>
      <c r="Z15" s="4">
        <f t="shared" si="9"/>
        <v>125000</v>
      </c>
      <c r="AA15" s="4">
        <v>83333.333333333328</v>
      </c>
      <c r="AB15" s="4">
        <f t="shared" si="10"/>
        <v>41666.666666666664</v>
      </c>
      <c r="AC15" s="4">
        <f t="shared" si="11"/>
        <v>125000</v>
      </c>
    </row>
    <row r="16" spans="1:29" x14ac:dyDescent="0.3">
      <c r="A16" s="3" t="s">
        <v>37</v>
      </c>
      <c r="B16" s="3" t="s">
        <v>23</v>
      </c>
      <c r="C16" s="3" t="s">
        <v>134</v>
      </c>
      <c r="D16" s="3" t="s">
        <v>135</v>
      </c>
      <c r="E16" s="3" t="s">
        <v>66</v>
      </c>
      <c r="F16" s="3" t="s">
        <v>106</v>
      </c>
      <c r="G16" s="35" t="s">
        <v>92</v>
      </c>
      <c r="H16" s="3" t="s">
        <v>87</v>
      </c>
      <c r="I16" s="3" t="s">
        <v>84</v>
      </c>
      <c r="J16" s="3" t="s">
        <v>137</v>
      </c>
      <c r="K16" s="3" t="s">
        <v>71</v>
      </c>
      <c r="L16" s="4">
        <v>83333.333333333328</v>
      </c>
      <c r="M16" s="4">
        <f t="shared" si="0"/>
        <v>41666.666666666664</v>
      </c>
      <c r="N16" s="4">
        <f t="shared" si="1"/>
        <v>125000</v>
      </c>
      <c r="O16" s="4">
        <v>83333.333333333328</v>
      </c>
      <c r="P16" s="4">
        <f t="shared" si="2"/>
        <v>41666.666666666664</v>
      </c>
      <c r="Q16" s="4">
        <f t="shared" si="3"/>
        <v>125000</v>
      </c>
      <c r="R16" s="4">
        <v>83333.333333333328</v>
      </c>
      <c r="S16" s="4">
        <f t="shared" si="4"/>
        <v>41666.666666666664</v>
      </c>
      <c r="T16" s="4">
        <f t="shared" si="5"/>
        <v>125000</v>
      </c>
      <c r="U16" s="4">
        <v>83333.333333333328</v>
      </c>
      <c r="V16" s="4">
        <f t="shared" si="6"/>
        <v>41666.666666666664</v>
      </c>
      <c r="W16" s="4">
        <f t="shared" si="7"/>
        <v>125000</v>
      </c>
      <c r="X16" s="4">
        <v>83333.333333333328</v>
      </c>
      <c r="Y16" s="4">
        <f t="shared" si="8"/>
        <v>41666.666666666664</v>
      </c>
      <c r="Z16" s="4">
        <f t="shared" si="9"/>
        <v>125000</v>
      </c>
      <c r="AA16" s="4">
        <v>83333.333333333328</v>
      </c>
      <c r="AB16" s="4">
        <f t="shared" si="10"/>
        <v>41666.666666666664</v>
      </c>
      <c r="AC16" s="4">
        <f t="shared" si="11"/>
        <v>125000</v>
      </c>
    </row>
    <row r="17" spans="1:30" x14ac:dyDescent="0.3">
      <c r="A17" s="3" t="s">
        <v>29</v>
      </c>
      <c r="B17" s="3" t="s">
        <v>23</v>
      </c>
      <c r="C17" s="3" t="s">
        <v>73</v>
      </c>
      <c r="D17" s="3" t="s">
        <v>132</v>
      </c>
      <c r="E17" s="3" t="s">
        <v>163</v>
      </c>
      <c r="F17" s="8" t="s">
        <v>107</v>
      </c>
      <c r="G17" s="3" t="s">
        <v>91</v>
      </c>
      <c r="H17" s="3" t="s">
        <v>87</v>
      </c>
      <c r="I17" s="3"/>
      <c r="J17" s="3"/>
      <c r="K17" s="3" t="s">
        <v>126</v>
      </c>
      <c r="L17" s="4">
        <v>3500</v>
      </c>
      <c r="M17" s="4"/>
      <c r="N17" s="4"/>
      <c r="O17" s="4">
        <v>3500</v>
      </c>
      <c r="P17" s="4"/>
      <c r="Q17" s="4"/>
      <c r="R17" s="4">
        <v>3500</v>
      </c>
      <c r="S17" s="4"/>
      <c r="T17" s="4"/>
      <c r="U17" s="4">
        <v>3500</v>
      </c>
      <c r="V17" s="4"/>
      <c r="W17" s="4"/>
      <c r="X17" s="4">
        <v>3500</v>
      </c>
      <c r="Y17" s="4"/>
      <c r="Z17" s="4"/>
      <c r="AA17" s="4">
        <v>3500</v>
      </c>
      <c r="AB17" s="4"/>
      <c r="AC17" s="4"/>
    </row>
    <row r="18" spans="1:30" x14ac:dyDescent="0.3">
      <c r="A18" s="3" t="s">
        <v>29</v>
      </c>
      <c r="B18" s="3" t="s">
        <v>23</v>
      </c>
      <c r="C18" s="3" t="s">
        <v>74</v>
      </c>
      <c r="D18" s="3" t="s">
        <v>132</v>
      </c>
      <c r="E18" s="3" t="s">
        <v>163</v>
      </c>
      <c r="F18" s="8" t="s">
        <v>107</v>
      </c>
      <c r="G18" s="3" t="s">
        <v>91</v>
      </c>
      <c r="H18" s="3" t="s">
        <v>87</v>
      </c>
      <c r="I18" s="3"/>
      <c r="J18" s="3"/>
      <c r="K18" s="3" t="s">
        <v>126</v>
      </c>
      <c r="L18" s="4">
        <v>7500</v>
      </c>
      <c r="M18" s="4"/>
      <c r="N18" s="4"/>
      <c r="O18" s="4">
        <v>7500</v>
      </c>
      <c r="P18" s="4"/>
      <c r="Q18" s="4"/>
      <c r="R18" s="4">
        <v>7500</v>
      </c>
      <c r="S18" s="4"/>
      <c r="T18" s="4"/>
      <c r="U18" s="4">
        <v>7500</v>
      </c>
      <c r="V18" s="4"/>
      <c r="W18" s="4"/>
      <c r="X18" s="4">
        <v>7500</v>
      </c>
      <c r="Y18" s="4"/>
      <c r="Z18" s="4"/>
      <c r="AA18" s="4">
        <v>7500</v>
      </c>
      <c r="AB18" s="4"/>
      <c r="AC18" s="4"/>
    </row>
    <row r="19" spans="1:30" x14ac:dyDescent="0.3">
      <c r="A19" s="3" t="s">
        <v>29</v>
      </c>
      <c r="B19" s="3" t="s">
        <v>23</v>
      </c>
      <c r="C19" s="3" t="s">
        <v>75</v>
      </c>
      <c r="D19" s="3" t="s">
        <v>132</v>
      </c>
      <c r="E19" s="3" t="s">
        <v>163</v>
      </c>
      <c r="F19" s="8" t="s">
        <v>107</v>
      </c>
      <c r="G19" s="3" t="s">
        <v>91</v>
      </c>
      <c r="H19" s="3" t="s">
        <v>87</v>
      </c>
      <c r="I19" s="3"/>
      <c r="J19" s="3"/>
      <c r="K19" s="3" t="s">
        <v>126</v>
      </c>
      <c r="L19" s="4">
        <v>18000</v>
      </c>
      <c r="M19" s="4"/>
      <c r="N19" s="4"/>
      <c r="O19" s="4">
        <v>18000</v>
      </c>
      <c r="P19" s="4"/>
      <c r="Q19" s="4"/>
      <c r="R19" s="4">
        <v>18000</v>
      </c>
      <c r="S19" s="4"/>
      <c r="T19" s="4"/>
      <c r="U19" s="4">
        <v>18000</v>
      </c>
      <c r="V19" s="4"/>
      <c r="W19" s="4"/>
      <c r="X19" s="4">
        <v>18000</v>
      </c>
      <c r="Y19" s="4"/>
      <c r="Z19" s="4"/>
      <c r="AA19" s="4">
        <v>18000</v>
      </c>
      <c r="AB19" s="4"/>
      <c r="AC19" s="4"/>
    </row>
    <row r="20" spans="1:30" x14ac:dyDescent="0.3">
      <c r="A20" s="3" t="s">
        <v>29</v>
      </c>
      <c r="B20" s="3" t="s">
        <v>23</v>
      </c>
      <c r="C20" s="3" t="s">
        <v>130</v>
      </c>
      <c r="D20" s="3" t="s">
        <v>133</v>
      </c>
      <c r="E20" s="3" t="s">
        <v>163</v>
      </c>
      <c r="F20" s="8" t="s">
        <v>107</v>
      </c>
      <c r="G20" s="3" t="s">
        <v>91</v>
      </c>
      <c r="H20" s="3" t="s">
        <v>87</v>
      </c>
      <c r="I20" s="3"/>
      <c r="J20" s="3"/>
      <c r="K20" s="3" t="s">
        <v>126</v>
      </c>
      <c r="L20" s="4">
        <v>26000</v>
      </c>
      <c r="M20" s="4"/>
      <c r="N20" s="4"/>
      <c r="O20" s="4">
        <v>26000</v>
      </c>
      <c r="P20" s="4"/>
      <c r="Q20" s="4"/>
      <c r="R20" s="4">
        <v>26000</v>
      </c>
      <c r="S20" s="4"/>
      <c r="T20" s="4"/>
      <c r="U20" s="4">
        <v>26000</v>
      </c>
      <c r="V20" s="4"/>
      <c r="W20" s="4"/>
      <c r="X20" s="4">
        <v>26000</v>
      </c>
      <c r="Y20" s="4"/>
      <c r="Z20" s="4"/>
      <c r="AA20" s="4">
        <v>26000</v>
      </c>
      <c r="AB20" s="4"/>
      <c r="AC20" s="4"/>
    </row>
    <row r="21" spans="1:30" x14ac:dyDescent="0.3">
      <c r="A21" s="3" t="s">
        <v>29</v>
      </c>
      <c r="B21" s="3" t="s">
        <v>23</v>
      </c>
      <c r="C21" s="3" t="s">
        <v>255</v>
      </c>
      <c r="D21" s="3" t="s">
        <v>256</v>
      </c>
      <c r="E21" s="3" t="s">
        <v>163</v>
      </c>
      <c r="F21" s="8" t="s">
        <v>107</v>
      </c>
      <c r="G21" s="3" t="s">
        <v>91</v>
      </c>
      <c r="H21" s="3" t="s">
        <v>87</v>
      </c>
      <c r="I21" s="3"/>
      <c r="J21" s="3"/>
      <c r="K21" s="3" t="s">
        <v>126</v>
      </c>
      <c r="L21" s="4">
        <v>32000</v>
      </c>
      <c r="M21" s="4"/>
      <c r="N21" s="4"/>
      <c r="O21" s="4">
        <v>32000</v>
      </c>
      <c r="P21" s="4"/>
      <c r="Q21" s="4"/>
      <c r="R21" s="4">
        <v>32000</v>
      </c>
      <c r="S21" s="4"/>
      <c r="T21" s="4"/>
      <c r="U21" s="4">
        <v>32000</v>
      </c>
      <c r="V21" s="4"/>
      <c r="W21" s="4"/>
      <c r="X21" s="4">
        <v>32000</v>
      </c>
      <c r="Y21" s="4"/>
      <c r="Z21" s="4"/>
      <c r="AA21" s="4">
        <v>32000</v>
      </c>
      <c r="AB21" s="4"/>
      <c r="AC21" s="4"/>
    </row>
    <row r="22" spans="1:30" x14ac:dyDescent="0.3">
      <c r="A22" s="3" t="s">
        <v>29</v>
      </c>
      <c r="B22" s="3" t="s">
        <v>23</v>
      </c>
      <c r="C22" s="3" t="s">
        <v>76</v>
      </c>
      <c r="D22" s="3" t="s">
        <v>136</v>
      </c>
      <c r="E22" s="3" t="s">
        <v>163</v>
      </c>
      <c r="F22" s="8" t="s">
        <v>107</v>
      </c>
      <c r="G22" s="3" t="s">
        <v>91</v>
      </c>
      <c r="H22" s="3" t="s">
        <v>87</v>
      </c>
      <c r="I22" s="3"/>
      <c r="J22" s="3"/>
      <c r="K22" s="3" t="s">
        <v>126</v>
      </c>
      <c r="L22" s="4">
        <v>40000</v>
      </c>
      <c r="M22" s="4"/>
      <c r="N22" s="4"/>
      <c r="O22" s="4">
        <v>40000</v>
      </c>
      <c r="P22" s="4"/>
      <c r="Q22" s="4"/>
      <c r="R22" s="4">
        <v>40000</v>
      </c>
      <c r="S22" s="4"/>
      <c r="T22" s="4"/>
      <c r="U22" s="4">
        <v>40000</v>
      </c>
      <c r="V22" s="4"/>
      <c r="W22" s="4"/>
      <c r="X22" s="4">
        <v>40000</v>
      </c>
      <c r="Y22" s="4"/>
      <c r="Z22" s="4"/>
      <c r="AA22" s="4">
        <v>40000</v>
      </c>
      <c r="AB22" s="4"/>
      <c r="AC22" s="4"/>
    </row>
    <row r="23" spans="1:30" x14ac:dyDescent="0.3">
      <c r="A23" s="3" t="s">
        <v>29</v>
      </c>
      <c r="B23" s="3" t="s">
        <v>23</v>
      </c>
      <c r="C23" s="3" t="s">
        <v>134</v>
      </c>
      <c r="D23" s="3" t="s">
        <v>135</v>
      </c>
      <c r="E23" s="3" t="s">
        <v>163</v>
      </c>
      <c r="F23" s="8" t="s">
        <v>107</v>
      </c>
      <c r="G23" s="3" t="s">
        <v>91</v>
      </c>
      <c r="H23" s="3" t="s">
        <v>87</v>
      </c>
      <c r="I23" s="3"/>
      <c r="J23" s="3"/>
      <c r="K23" s="3" t="s">
        <v>126</v>
      </c>
      <c r="L23" s="4">
        <v>60000</v>
      </c>
      <c r="M23" s="4"/>
      <c r="N23" s="4"/>
      <c r="O23" s="4">
        <v>60000</v>
      </c>
      <c r="P23" s="4"/>
      <c r="Q23" s="4"/>
      <c r="R23" s="4">
        <v>60000</v>
      </c>
      <c r="S23" s="4"/>
      <c r="T23" s="4"/>
      <c r="U23" s="4">
        <v>60000</v>
      </c>
      <c r="V23" s="4"/>
      <c r="W23" s="4"/>
      <c r="X23" s="4">
        <v>60000</v>
      </c>
      <c r="Y23" s="4"/>
      <c r="Z23" s="4"/>
      <c r="AA23" s="4">
        <v>60000</v>
      </c>
      <c r="AB23" s="4"/>
      <c r="AC23" s="4"/>
    </row>
    <row r="24" spans="1:30" s="26" customFormat="1" ht="14.4" x14ac:dyDescent="0.3">
      <c r="A24" s="24" t="s">
        <v>29</v>
      </c>
      <c r="B24" s="3" t="s">
        <v>23</v>
      </c>
      <c r="C24" s="24" t="s">
        <v>73</v>
      </c>
      <c r="D24" s="24" t="s">
        <v>132</v>
      </c>
      <c r="E24" s="24" t="s">
        <v>18</v>
      </c>
      <c r="F24" s="24" t="s">
        <v>107</v>
      </c>
      <c r="G24" s="23" t="s">
        <v>91</v>
      </c>
      <c r="H24" s="24" t="s">
        <v>89</v>
      </c>
      <c r="I24" s="32" t="s">
        <v>153</v>
      </c>
      <c r="J24" s="24" t="s">
        <v>157</v>
      </c>
      <c r="K24" s="24" t="s">
        <v>71</v>
      </c>
      <c r="L24" s="25">
        <v>120</v>
      </c>
      <c r="M24" s="23">
        <f>L24*0.75</f>
        <v>90</v>
      </c>
      <c r="N24" s="23">
        <f>L24*1.25</f>
        <v>150</v>
      </c>
      <c r="O24" s="25">
        <v>120</v>
      </c>
      <c r="P24" s="13">
        <f>O24*0.75</f>
        <v>90</v>
      </c>
      <c r="Q24" s="13">
        <f>O24*1.25</f>
        <v>150</v>
      </c>
      <c r="R24" s="13">
        <v>120</v>
      </c>
      <c r="S24" s="13">
        <f>R24*0.75</f>
        <v>90</v>
      </c>
      <c r="T24" s="13">
        <f>R24*1.25</f>
        <v>150</v>
      </c>
      <c r="U24" s="13">
        <v>120</v>
      </c>
      <c r="V24" s="13">
        <f>U24*0.75</f>
        <v>90</v>
      </c>
      <c r="W24" s="13">
        <f>U24*1.25</f>
        <v>150</v>
      </c>
      <c r="X24" s="13">
        <v>120</v>
      </c>
      <c r="Y24" s="13">
        <f>X24*0.75</f>
        <v>90</v>
      </c>
      <c r="Z24" s="13">
        <f>X24*1.25</f>
        <v>150</v>
      </c>
      <c r="AA24" s="13">
        <v>120</v>
      </c>
      <c r="AB24" s="13">
        <f>AA24*0.75</f>
        <v>90</v>
      </c>
      <c r="AC24" s="13">
        <f>AA24*1.25</f>
        <v>150</v>
      </c>
      <c r="AD24" s="1"/>
    </row>
    <row r="25" spans="1:30" s="26" customFormat="1" ht="14.4" x14ac:dyDescent="0.3">
      <c r="A25" s="24" t="s">
        <v>29</v>
      </c>
      <c r="B25" s="3" t="s">
        <v>23</v>
      </c>
      <c r="C25" s="24" t="s">
        <v>74</v>
      </c>
      <c r="D25" s="24" t="s">
        <v>132</v>
      </c>
      <c r="E25" s="24" t="s">
        <v>18</v>
      </c>
      <c r="F25" s="24" t="s">
        <v>107</v>
      </c>
      <c r="G25" s="23" t="s">
        <v>91</v>
      </c>
      <c r="H25" s="24" t="s">
        <v>89</v>
      </c>
      <c r="I25" s="32" t="s">
        <v>153</v>
      </c>
      <c r="J25" s="24" t="s">
        <v>157</v>
      </c>
      <c r="K25" s="24" t="s">
        <v>71</v>
      </c>
      <c r="L25" s="25">
        <v>256</v>
      </c>
      <c r="M25" s="23">
        <f t="shared" ref="M25:M79" si="24">L25*0.75</f>
        <v>192</v>
      </c>
      <c r="N25" s="23">
        <f t="shared" ref="N25:N79" si="25">L25*1.25</f>
        <v>320</v>
      </c>
      <c r="O25" s="25">
        <v>256</v>
      </c>
      <c r="P25" s="13">
        <f t="shared" ref="P25:P79" si="26">O25*0.75</f>
        <v>192</v>
      </c>
      <c r="Q25" s="13">
        <f t="shared" ref="Q25:Q79" si="27">O25*1.25</f>
        <v>320</v>
      </c>
      <c r="R25" s="13">
        <v>256</v>
      </c>
      <c r="S25" s="13">
        <f t="shared" ref="S25:S79" si="28">R25*0.75</f>
        <v>192</v>
      </c>
      <c r="T25" s="13">
        <f t="shared" ref="T25:T79" si="29">R25*1.25</f>
        <v>320</v>
      </c>
      <c r="U25" s="13">
        <v>256</v>
      </c>
      <c r="V25" s="13">
        <f t="shared" ref="V25:V79" si="30">U25*0.75</f>
        <v>192</v>
      </c>
      <c r="W25" s="13">
        <f t="shared" ref="W25:W79" si="31">U25*1.25</f>
        <v>320</v>
      </c>
      <c r="X25" s="13">
        <v>256</v>
      </c>
      <c r="Y25" s="13">
        <f t="shared" ref="Y25:Y79" si="32">X25*0.75</f>
        <v>192</v>
      </c>
      <c r="Z25" s="13">
        <f t="shared" ref="Z25:Z79" si="33">X25*1.25</f>
        <v>320</v>
      </c>
      <c r="AA25" s="13">
        <v>256</v>
      </c>
      <c r="AB25" s="13">
        <f t="shared" ref="AB25:AB79" si="34">AA25*0.75</f>
        <v>192</v>
      </c>
      <c r="AC25" s="13">
        <f t="shared" ref="AC25:AC79" si="35">AA25*1.25</f>
        <v>320</v>
      </c>
      <c r="AD25" s="1"/>
    </row>
    <row r="26" spans="1:30" s="26" customFormat="1" ht="14.4" x14ac:dyDescent="0.3">
      <c r="A26" s="24" t="s">
        <v>29</v>
      </c>
      <c r="B26" s="3" t="s">
        <v>23</v>
      </c>
      <c r="C26" s="24" t="s">
        <v>75</v>
      </c>
      <c r="D26" s="24" t="s">
        <v>132</v>
      </c>
      <c r="E26" s="24" t="s">
        <v>18</v>
      </c>
      <c r="F26" s="24" t="s">
        <v>107</v>
      </c>
      <c r="G26" s="23" t="s">
        <v>91</v>
      </c>
      <c r="H26" s="24" t="s">
        <v>89</v>
      </c>
      <c r="I26" s="32" t="s">
        <v>153</v>
      </c>
      <c r="J26" s="24" t="s">
        <v>157</v>
      </c>
      <c r="K26" s="24" t="s">
        <v>71</v>
      </c>
      <c r="L26" s="25">
        <v>615</v>
      </c>
      <c r="M26" s="23">
        <f t="shared" si="24"/>
        <v>461.25</v>
      </c>
      <c r="N26" s="23">
        <f t="shared" si="25"/>
        <v>768.75</v>
      </c>
      <c r="O26" s="25">
        <v>615</v>
      </c>
      <c r="P26" s="13">
        <f t="shared" si="26"/>
        <v>461.25</v>
      </c>
      <c r="Q26" s="13">
        <f t="shared" si="27"/>
        <v>768.75</v>
      </c>
      <c r="R26" s="13">
        <v>615</v>
      </c>
      <c r="S26" s="13">
        <f t="shared" si="28"/>
        <v>461.25</v>
      </c>
      <c r="T26" s="13">
        <f t="shared" si="29"/>
        <v>768.75</v>
      </c>
      <c r="U26" s="13">
        <v>615</v>
      </c>
      <c r="V26" s="13">
        <f t="shared" si="30"/>
        <v>461.25</v>
      </c>
      <c r="W26" s="13">
        <f t="shared" si="31"/>
        <v>768.75</v>
      </c>
      <c r="X26" s="13">
        <v>615</v>
      </c>
      <c r="Y26" s="13">
        <f t="shared" si="32"/>
        <v>461.25</v>
      </c>
      <c r="Z26" s="13">
        <f t="shared" si="33"/>
        <v>768.75</v>
      </c>
      <c r="AA26" s="13">
        <v>615</v>
      </c>
      <c r="AB26" s="13">
        <f t="shared" si="34"/>
        <v>461.25</v>
      </c>
      <c r="AC26" s="13">
        <f t="shared" si="35"/>
        <v>768.75</v>
      </c>
      <c r="AD26" s="1"/>
    </row>
    <row r="27" spans="1:30" s="26" customFormat="1" ht="14.4" x14ac:dyDescent="0.3">
      <c r="A27" s="24" t="s">
        <v>29</v>
      </c>
      <c r="B27" s="3" t="s">
        <v>23</v>
      </c>
      <c r="C27" s="24" t="s">
        <v>130</v>
      </c>
      <c r="D27" s="24" t="s">
        <v>133</v>
      </c>
      <c r="E27" s="24" t="s">
        <v>18</v>
      </c>
      <c r="F27" s="24" t="s">
        <v>107</v>
      </c>
      <c r="G27" s="23" t="s">
        <v>91</v>
      </c>
      <c r="H27" s="24" t="s">
        <v>89</v>
      </c>
      <c r="I27" s="32" t="s">
        <v>153</v>
      </c>
      <c r="J27" s="24" t="s">
        <v>157</v>
      </c>
      <c r="K27" s="24" t="s">
        <v>71</v>
      </c>
      <c r="L27" s="25">
        <v>888</v>
      </c>
      <c r="M27" s="23">
        <f t="shared" si="24"/>
        <v>666</v>
      </c>
      <c r="N27" s="23">
        <f t="shared" si="25"/>
        <v>1110</v>
      </c>
      <c r="O27" s="25">
        <v>888</v>
      </c>
      <c r="P27" s="13">
        <f t="shared" si="26"/>
        <v>666</v>
      </c>
      <c r="Q27" s="13">
        <f t="shared" si="27"/>
        <v>1110</v>
      </c>
      <c r="R27" s="13">
        <v>888</v>
      </c>
      <c r="S27" s="13">
        <f t="shared" si="28"/>
        <v>666</v>
      </c>
      <c r="T27" s="13">
        <f t="shared" si="29"/>
        <v>1110</v>
      </c>
      <c r="U27" s="13">
        <v>888</v>
      </c>
      <c r="V27" s="13">
        <f t="shared" si="30"/>
        <v>666</v>
      </c>
      <c r="W27" s="13">
        <f t="shared" si="31"/>
        <v>1110</v>
      </c>
      <c r="X27" s="13">
        <v>888</v>
      </c>
      <c r="Y27" s="13">
        <f t="shared" si="32"/>
        <v>666</v>
      </c>
      <c r="Z27" s="13">
        <f t="shared" si="33"/>
        <v>1110</v>
      </c>
      <c r="AA27" s="13">
        <v>888</v>
      </c>
      <c r="AB27" s="13">
        <f t="shared" si="34"/>
        <v>666</v>
      </c>
      <c r="AC27" s="13">
        <f t="shared" si="35"/>
        <v>1110</v>
      </c>
      <c r="AD27" s="1"/>
    </row>
    <row r="28" spans="1:30" s="26" customFormat="1" ht="14.4" x14ac:dyDescent="0.3">
      <c r="A28" s="24" t="s">
        <v>29</v>
      </c>
      <c r="B28" s="3" t="s">
        <v>23</v>
      </c>
      <c r="C28" s="3" t="s">
        <v>255</v>
      </c>
      <c r="D28" s="3" t="s">
        <v>256</v>
      </c>
      <c r="E28" s="24" t="s">
        <v>18</v>
      </c>
      <c r="F28" s="24" t="s">
        <v>107</v>
      </c>
      <c r="G28" s="23" t="s">
        <v>91</v>
      </c>
      <c r="H28" s="24" t="s">
        <v>89</v>
      </c>
      <c r="I28" s="32" t="s">
        <v>153</v>
      </c>
      <c r="J28" s="24" t="s">
        <v>157</v>
      </c>
      <c r="K28" s="24" t="s">
        <v>71</v>
      </c>
      <c r="L28" s="25">
        <v>2751</v>
      </c>
      <c r="M28" s="23"/>
      <c r="N28" s="23"/>
      <c r="O28" s="25">
        <v>2751</v>
      </c>
      <c r="P28" s="13"/>
      <c r="Q28" s="13"/>
      <c r="R28" s="25">
        <v>2751</v>
      </c>
      <c r="S28" s="13"/>
      <c r="T28" s="13"/>
      <c r="U28" s="25">
        <v>2751</v>
      </c>
      <c r="V28" s="13"/>
      <c r="W28" s="13"/>
      <c r="X28" s="25">
        <v>2751</v>
      </c>
      <c r="Y28" s="13"/>
      <c r="Z28" s="13"/>
      <c r="AA28" s="25">
        <v>2751</v>
      </c>
      <c r="AB28" s="13"/>
      <c r="AC28" s="13"/>
      <c r="AD28" s="1"/>
    </row>
    <row r="29" spans="1:30" s="26" customFormat="1" ht="14.4" x14ac:dyDescent="0.3">
      <c r="A29" s="24" t="s">
        <v>29</v>
      </c>
      <c r="B29" s="3" t="s">
        <v>23</v>
      </c>
      <c r="C29" s="24" t="s">
        <v>76</v>
      </c>
      <c r="D29" s="24" t="s">
        <v>136</v>
      </c>
      <c r="E29" s="24" t="s">
        <v>18</v>
      </c>
      <c r="F29" s="24" t="s">
        <v>107</v>
      </c>
      <c r="G29" s="23" t="s">
        <v>91</v>
      </c>
      <c r="H29" s="24" t="s">
        <v>89</v>
      </c>
      <c r="I29" s="32" t="s">
        <v>153</v>
      </c>
      <c r="J29" s="24" t="s">
        <v>157</v>
      </c>
      <c r="K29" s="24" t="s">
        <v>71</v>
      </c>
      <c r="L29" s="25">
        <v>3439</v>
      </c>
      <c r="M29" s="23">
        <f t="shared" si="24"/>
        <v>2579.25</v>
      </c>
      <c r="N29" s="23">
        <f t="shared" si="25"/>
        <v>4298.75</v>
      </c>
      <c r="O29" s="25">
        <v>3439</v>
      </c>
      <c r="P29" s="13">
        <f t="shared" si="26"/>
        <v>2579.25</v>
      </c>
      <c r="Q29" s="13">
        <f t="shared" si="27"/>
        <v>4298.75</v>
      </c>
      <c r="R29" s="13">
        <v>3439</v>
      </c>
      <c r="S29" s="13">
        <f t="shared" si="28"/>
        <v>2579.25</v>
      </c>
      <c r="T29" s="13">
        <f t="shared" si="29"/>
        <v>4298.75</v>
      </c>
      <c r="U29" s="13">
        <v>3439</v>
      </c>
      <c r="V29" s="13">
        <f t="shared" si="30"/>
        <v>2579.25</v>
      </c>
      <c r="W29" s="13">
        <f t="shared" si="31"/>
        <v>4298.75</v>
      </c>
      <c r="X29" s="13">
        <v>3439</v>
      </c>
      <c r="Y29" s="13">
        <f t="shared" si="32"/>
        <v>2579.25</v>
      </c>
      <c r="Z29" s="13">
        <f t="shared" si="33"/>
        <v>4298.75</v>
      </c>
      <c r="AA29" s="13">
        <v>3439</v>
      </c>
      <c r="AB29" s="13">
        <f t="shared" si="34"/>
        <v>2579.25</v>
      </c>
      <c r="AC29" s="13">
        <f t="shared" si="35"/>
        <v>4298.75</v>
      </c>
      <c r="AD29" s="1"/>
    </row>
    <row r="30" spans="1:30" s="26" customFormat="1" ht="14.4" x14ac:dyDescent="0.3">
      <c r="A30" s="24" t="s">
        <v>29</v>
      </c>
      <c r="B30" s="3" t="s">
        <v>23</v>
      </c>
      <c r="C30" s="24" t="s">
        <v>134</v>
      </c>
      <c r="D30" s="24" t="s">
        <v>135</v>
      </c>
      <c r="E30" s="24" t="s">
        <v>18</v>
      </c>
      <c r="F30" s="24" t="s">
        <v>107</v>
      </c>
      <c r="G30" s="23" t="s">
        <v>91</v>
      </c>
      <c r="H30" s="24" t="s">
        <v>89</v>
      </c>
      <c r="I30" s="32" t="s">
        <v>153</v>
      </c>
      <c r="J30" s="24" t="s">
        <v>157</v>
      </c>
      <c r="K30" s="24" t="s">
        <v>71</v>
      </c>
      <c r="L30" s="25">
        <v>5159</v>
      </c>
      <c r="M30" s="23">
        <f t="shared" si="24"/>
        <v>3869.25</v>
      </c>
      <c r="N30" s="23">
        <f t="shared" si="25"/>
        <v>6448.75</v>
      </c>
      <c r="O30" s="25">
        <v>5159</v>
      </c>
      <c r="P30" s="13">
        <f t="shared" si="26"/>
        <v>3869.25</v>
      </c>
      <c r="Q30" s="13">
        <f t="shared" si="27"/>
        <v>6448.75</v>
      </c>
      <c r="R30" s="13">
        <v>5159</v>
      </c>
      <c r="S30" s="13">
        <f t="shared" si="28"/>
        <v>3869.25</v>
      </c>
      <c r="T30" s="13">
        <f t="shared" si="29"/>
        <v>6448.75</v>
      </c>
      <c r="U30" s="13">
        <v>5159</v>
      </c>
      <c r="V30" s="13">
        <f t="shared" si="30"/>
        <v>3869.25</v>
      </c>
      <c r="W30" s="13">
        <f t="shared" si="31"/>
        <v>6448.75</v>
      </c>
      <c r="X30" s="13">
        <v>5159</v>
      </c>
      <c r="Y30" s="13">
        <f t="shared" si="32"/>
        <v>3869.25</v>
      </c>
      <c r="Z30" s="13">
        <f t="shared" si="33"/>
        <v>6448.75</v>
      </c>
      <c r="AA30" s="13">
        <v>5159</v>
      </c>
      <c r="AB30" s="13">
        <f t="shared" si="34"/>
        <v>3869.25</v>
      </c>
      <c r="AC30" s="13">
        <f t="shared" si="35"/>
        <v>6448.75</v>
      </c>
      <c r="AD30" s="1"/>
    </row>
    <row r="31" spans="1:30" s="26" customFormat="1" ht="14.4" x14ac:dyDescent="0.3">
      <c r="A31" s="24" t="s">
        <v>29</v>
      </c>
      <c r="B31" s="3" t="s">
        <v>23</v>
      </c>
      <c r="C31" s="24" t="s">
        <v>73</v>
      </c>
      <c r="D31" s="24" t="s">
        <v>132</v>
      </c>
      <c r="E31" s="24" t="s">
        <v>180</v>
      </c>
      <c r="F31" s="24" t="s">
        <v>107</v>
      </c>
      <c r="G31" s="23" t="s">
        <v>91</v>
      </c>
      <c r="H31" s="24" t="s">
        <v>89</v>
      </c>
      <c r="I31" s="32" t="s">
        <v>153</v>
      </c>
      <c r="J31" s="24" t="s">
        <v>157</v>
      </c>
      <c r="K31" s="24" t="s">
        <v>71</v>
      </c>
      <c r="L31" s="25">
        <v>310</v>
      </c>
      <c r="M31" s="23">
        <f t="shared" si="24"/>
        <v>232.5</v>
      </c>
      <c r="N31" s="23">
        <f t="shared" si="25"/>
        <v>387.5</v>
      </c>
      <c r="O31" s="25">
        <v>310</v>
      </c>
      <c r="P31" s="13">
        <f t="shared" si="26"/>
        <v>232.5</v>
      </c>
      <c r="Q31" s="13">
        <f t="shared" si="27"/>
        <v>387.5</v>
      </c>
      <c r="R31" s="13">
        <v>310</v>
      </c>
      <c r="S31" s="13">
        <f t="shared" si="28"/>
        <v>232.5</v>
      </c>
      <c r="T31" s="13">
        <f t="shared" si="29"/>
        <v>387.5</v>
      </c>
      <c r="U31" s="13">
        <v>310</v>
      </c>
      <c r="V31" s="13">
        <f t="shared" si="30"/>
        <v>232.5</v>
      </c>
      <c r="W31" s="13">
        <f t="shared" si="31"/>
        <v>387.5</v>
      </c>
      <c r="X31" s="13">
        <v>310</v>
      </c>
      <c r="Y31" s="13">
        <f t="shared" si="32"/>
        <v>232.5</v>
      </c>
      <c r="Z31" s="13">
        <f t="shared" si="33"/>
        <v>387.5</v>
      </c>
      <c r="AA31" s="13">
        <v>310</v>
      </c>
      <c r="AB31" s="13">
        <f t="shared" si="34"/>
        <v>232.5</v>
      </c>
      <c r="AC31" s="13">
        <f t="shared" si="35"/>
        <v>387.5</v>
      </c>
      <c r="AD31" s="1"/>
    </row>
    <row r="32" spans="1:30" s="26" customFormat="1" ht="14.4" x14ac:dyDescent="0.3">
      <c r="A32" s="24" t="s">
        <v>29</v>
      </c>
      <c r="B32" s="3" t="s">
        <v>23</v>
      </c>
      <c r="C32" s="24" t="s">
        <v>74</v>
      </c>
      <c r="D32" s="24" t="s">
        <v>132</v>
      </c>
      <c r="E32" s="24" t="s">
        <v>180</v>
      </c>
      <c r="F32" s="24" t="s">
        <v>107</v>
      </c>
      <c r="G32" s="23" t="s">
        <v>91</v>
      </c>
      <c r="H32" s="24" t="s">
        <v>89</v>
      </c>
      <c r="I32" s="32" t="s">
        <v>153</v>
      </c>
      <c r="J32" s="24" t="s">
        <v>157</v>
      </c>
      <c r="K32" s="24" t="s">
        <v>71</v>
      </c>
      <c r="L32" s="25">
        <v>665</v>
      </c>
      <c r="M32" s="23">
        <f t="shared" si="24"/>
        <v>498.75</v>
      </c>
      <c r="N32" s="23">
        <f t="shared" si="25"/>
        <v>831.25</v>
      </c>
      <c r="O32" s="25">
        <v>665</v>
      </c>
      <c r="P32" s="13">
        <f t="shared" si="26"/>
        <v>498.75</v>
      </c>
      <c r="Q32" s="13">
        <f t="shared" si="27"/>
        <v>831.25</v>
      </c>
      <c r="R32" s="13">
        <v>665</v>
      </c>
      <c r="S32" s="13">
        <f t="shared" si="28"/>
        <v>498.75</v>
      </c>
      <c r="T32" s="13">
        <f t="shared" si="29"/>
        <v>831.25</v>
      </c>
      <c r="U32" s="13">
        <v>665</v>
      </c>
      <c r="V32" s="13">
        <f t="shared" si="30"/>
        <v>498.75</v>
      </c>
      <c r="W32" s="13">
        <f t="shared" si="31"/>
        <v>831.25</v>
      </c>
      <c r="X32" s="13">
        <v>665</v>
      </c>
      <c r="Y32" s="13">
        <f t="shared" si="32"/>
        <v>498.75</v>
      </c>
      <c r="Z32" s="13">
        <f t="shared" si="33"/>
        <v>831.25</v>
      </c>
      <c r="AA32" s="13">
        <v>665</v>
      </c>
      <c r="AB32" s="13">
        <f t="shared" si="34"/>
        <v>498.75</v>
      </c>
      <c r="AC32" s="13">
        <f t="shared" si="35"/>
        <v>831.25</v>
      </c>
      <c r="AD32" s="1"/>
    </row>
    <row r="33" spans="1:30" s="26" customFormat="1" ht="14.4" x14ac:dyDescent="0.3">
      <c r="A33" s="24" t="s">
        <v>29</v>
      </c>
      <c r="B33" s="3" t="s">
        <v>23</v>
      </c>
      <c r="C33" s="24" t="s">
        <v>75</v>
      </c>
      <c r="D33" s="24" t="s">
        <v>132</v>
      </c>
      <c r="E33" s="24" t="s">
        <v>180</v>
      </c>
      <c r="F33" s="24" t="s">
        <v>107</v>
      </c>
      <c r="G33" s="23" t="s">
        <v>91</v>
      </c>
      <c r="H33" s="24" t="s">
        <v>89</v>
      </c>
      <c r="I33" s="32" t="s">
        <v>153</v>
      </c>
      <c r="J33" s="24" t="s">
        <v>157</v>
      </c>
      <c r="K33" s="24" t="s">
        <v>71</v>
      </c>
      <c r="L33" s="25">
        <v>1596</v>
      </c>
      <c r="M33" s="23">
        <f t="shared" si="24"/>
        <v>1197</v>
      </c>
      <c r="N33" s="23">
        <f t="shared" si="25"/>
        <v>1995</v>
      </c>
      <c r="O33" s="25">
        <v>1596</v>
      </c>
      <c r="P33" s="13">
        <f t="shared" si="26"/>
        <v>1197</v>
      </c>
      <c r="Q33" s="13">
        <f t="shared" si="27"/>
        <v>1995</v>
      </c>
      <c r="R33" s="13">
        <v>1596</v>
      </c>
      <c r="S33" s="13">
        <f t="shared" si="28"/>
        <v>1197</v>
      </c>
      <c r="T33" s="13">
        <f t="shared" si="29"/>
        <v>1995</v>
      </c>
      <c r="U33" s="13">
        <v>1596</v>
      </c>
      <c r="V33" s="13">
        <f t="shared" si="30"/>
        <v>1197</v>
      </c>
      <c r="W33" s="13">
        <f t="shared" si="31"/>
        <v>1995</v>
      </c>
      <c r="X33" s="13">
        <v>1596</v>
      </c>
      <c r="Y33" s="13">
        <f t="shared" si="32"/>
        <v>1197</v>
      </c>
      <c r="Z33" s="13">
        <f t="shared" si="33"/>
        <v>1995</v>
      </c>
      <c r="AA33" s="13">
        <v>1596</v>
      </c>
      <c r="AB33" s="13">
        <f t="shared" si="34"/>
        <v>1197</v>
      </c>
      <c r="AC33" s="13">
        <f t="shared" si="35"/>
        <v>1995</v>
      </c>
      <c r="AD33" s="1"/>
    </row>
    <row r="34" spans="1:30" s="26" customFormat="1" ht="14.4" x14ac:dyDescent="0.3">
      <c r="A34" s="24" t="s">
        <v>29</v>
      </c>
      <c r="B34" s="3" t="s">
        <v>23</v>
      </c>
      <c r="C34" s="24" t="s">
        <v>130</v>
      </c>
      <c r="D34" s="24" t="s">
        <v>133</v>
      </c>
      <c r="E34" s="24" t="s">
        <v>180</v>
      </c>
      <c r="F34" s="24" t="s">
        <v>107</v>
      </c>
      <c r="G34" s="23" t="s">
        <v>91</v>
      </c>
      <c r="H34" s="24" t="s">
        <v>89</v>
      </c>
      <c r="I34" s="32" t="s">
        <v>153</v>
      </c>
      <c r="J34" s="24" t="s">
        <v>157</v>
      </c>
      <c r="K34" s="24" t="s">
        <v>71</v>
      </c>
      <c r="L34" s="25">
        <v>1900</v>
      </c>
      <c r="M34" s="23">
        <f t="shared" si="24"/>
        <v>1425</v>
      </c>
      <c r="N34" s="23">
        <f t="shared" si="25"/>
        <v>2375</v>
      </c>
      <c r="O34" s="25">
        <v>1900</v>
      </c>
      <c r="P34" s="13">
        <f t="shared" si="26"/>
        <v>1425</v>
      </c>
      <c r="Q34" s="13">
        <f t="shared" si="27"/>
        <v>2375</v>
      </c>
      <c r="R34" s="13">
        <v>1900</v>
      </c>
      <c r="S34" s="13">
        <f t="shared" si="28"/>
        <v>1425</v>
      </c>
      <c r="T34" s="13">
        <f t="shared" si="29"/>
        <v>2375</v>
      </c>
      <c r="U34" s="13">
        <v>1900</v>
      </c>
      <c r="V34" s="13">
        <f t="shared" si="30"/>
        <v>1425</v>
      </c>
      <c r="W34" s="13">
        <f t="shared" si="31"/>
        <v>2375</v>
      </c>
      <c r="X34" s="13">
        <v>1900</v>
      </c>
      <c r="Y34" s="13">
        <f t="shared" si="32"/>
        <v>1425</v>
      </c>
      <c r="Z34" s="13">
        <f t="shared" si="33"/>
        <v>2375</v>
      </c>
      <c r="AA34" s="13">
        <v>1900</v>
      </c>
      <c r="AB34" s="13">
        <f t="shared" si="34"/>
        <v>1425</v>
      </c>
      <c r="AC34" s="13">
        <f t="shared" si="35"/>
        <v>2375</v>
      </c>
      <c r="AD34" s="1"/>
    </row>
    <row r="35" spans="1:30" s="26" customFormat="1" ht="14.4" x14ac:dyDescent="0.3">
      <c r="A35" s="24" t="s">
        <v>29</v>
      </c>
      <c r="B35" s="3" t="s">
        <v>23</v>
      </c>
      <c r="C35" s="3" t="s">
        <v>255</v>
      </c>
      <c r="D35" s="3" t="s">
        <v>256</v>
      </c>
      <c r="E35" s="24" t="s">
        <v>180</v>
      </c>
      <c r="F35" s="24" t="s">
        <v>107</v>
      </c>
      <c r="G35" s="23" t="s">
        <v>91</v>
      </c>
      <c r="H35" s="24" t="s">
        <v>89</v>
      </c>
      <c r="I35" s="32" t="s">
        <v>153</v>
      </c>
      <c r="J35" s="24" t="s">
        <v>157</v>
      </c>
      <c r="K35" s="24" t="s">
        <v>71</v>
      </c>
      <c r="L35" s="25">
        <v>2125</v>
      </c>
      <c r="M35" s="23">
        <f t="shared" ref="M35" si="36">L35*0.75</f>
        <v>1593.75</v>
      </c>
      <c r="N35" s="23">
        <f t="shared" ref="N35" si="37">L35*1.25</f>
        <v>2656.25</v>
      </c>
      <c r="O35" s="25">
        <v>2125</v>
      </c>
      <c r="P35" s="23">
        <f t="shared" si="26"/>
        <v>1593.75</v>
      </c>
      <c r="Q35" s="23">
        <f t="shared" si="27"/>
        <v>2656.25</v>
      </c>
      <c r="R35" s="25">
        <v>2125</v>
      </c>
      <c r="S35" s="23">
        <f t="shared" si="28"/>
        <v>1593.75</v>
      </c>
      <c r="T35" s="23">
        <f t="shared" si="29"/>
        <v>2656.25</v>
      </c>
      <c r="U35" s="25">
        <v>2125</v>
      </c>
      <c r="V35" s="23">
        <f t="shared" si="30"/>
        <v>1593.75</v>
      </c>
      <c r="W35" s="23">
        <f t="shared" si="31"/>
        <v>2656.25</v>
      </c>
      <c r="X35" s="25">
        <v>2125</v>
      </c>
      <c r="Y35" s="23">
        <f t="shared" si="32"/>
        <v>1593.75</v>
      </c>
      <c r="Z35" s="23">
        <f t="shared" si="33"/>
        <v>2656.25</v>
      </c>
      <c r="AA35" s="25">
        <v>2125</v>
      </c>
      <c r="AB35" s="23">
        <f t="shared" si="34"/>
        <v>1593.75</v>
      </c>
      <c r="AC35" s="23">
        <f t="shared" si="35"/>
        <v>2656.25</v>
      </c>
      <c r="AD35" s="1"/>
    </row>
    <row r="36" spans="1:30" s="26" customFormat="1" ht="14.4" x14ac:dyDescent="0.3">
      <c r="A36" s="24" t="s">
        <v>29</v>
      </c>
      <c r="B36" s="3" t="s">
        <v>23</v>
      </c>
      <c r="C36" s="24" t="s">
        <v>76</v>
      </c>
      <c r="D36" s="24" t="s">
        <v>136</v>
      </c>
      <c r="E36" s="24" t="s">
        <v>180</v>
      </c>
      <c r="F36" s="24" t="s">
        <v>107</v>
      </c>
      <c r="G36" s="23" t="s">
        <v>91</v>
      </c>
      <c r="H36" s="24" t="s">
        <v>89</v>
      </c>
      <c r="I36" s="32" t="s">
        <v>153</v>
      </c>
      <c r="J36" s="24" t="s">
        <v>157</v>
      </c>
      <c r="K36" s="24" t="s">
        <v>71</v>
      </c>
      <c r="L36" s="25">
        <v>2656</v>
      </c>
      <c r="M36" s="23">
        <f t="shared" si="24"/>
        <v>1992</v>
      </c>
      <c r="N36" s="23">
        <f t="shared" si="25"/>
        <v>3320</v>
      </c>
      <c r="O36" s="25">
        <v>2656</v>
      </c>
      <c r="P36" s="13">
        <f t="shared" si="26"/>
        <v>1992</v>
      </c>
      <c r="Q36" s="13">
        <f t="shared" si="27"/>
        <v>3320</v>
      </c>
      <c r="R36" s="13">
        <v>2656</v>
      </c>
      <c r="S36" s="13">
        <f t="shared" si="28"/>
        <v>1992</v>
      </c>
      <c r="T36" s="13">
        <f t="shared" si="29"/>
        <v>3320</v>
      </c>
      <c r="U36" s="13">
        <v>2656</v>
      </c>
      <c r="V36" s="13">
        <f t="shared" si="30"/>
        <v>1992</v>
      </c>
      <c r="W36" s="13">
        <f t="shared" si="31"/>
        <v>3320</v>
      </c>
      <c r="X36" s="13">
        <v>2656</v>
      </c>
      <c r="Y36" s="13">
        <f t="shared" si="32"/>
        <v>1992</v>
      </c>
      <c r="Z36" s="13">
        <f t="shared" si="33"/>
        <v>3320</v>
      </c>
      <c r="AA36" s="13">
        <v>2656</v>
      </c>
      <c r="AB36" s="13">
        <f t="shared" si="34"/>
        <v>1992</v>
      </c>
      <c r="AC36" s="13">
        <f t="shared" si="35"/>
        <v>3320</v>
      </c>
      <c r="AD36" s="1"/>
    </row>
    <row r="37" spans="1:30" s="26" customFormat="1" ht="14.4" x14ac:dyDescent="0.3">
      <c r="A37" s="24" t="s">
        <v>29</v>
      </c>
      <c r="B37" s="3" t="s">
        <v>23</v>
      </c>
      <c r="C37" s="24" t="s">
        <v>134</v>
      </c>
      <c r="D37" s="24" t="s">
        <v>135</v>
      </c>
      <c r="E37" s="24" t="s">
        <v>180</v>
      </c>
      <c r="F37" s="24" t="s">
        <v>107</v>
      </c>
      <c r="G37" s="23" t="s">
        <v>91</v>
      </c>
      <c r="H37" s="24" t="s">
        <v>89</v>
      </c>
      <c r="I37" s="32" t="s">
        <v>153</v>
      </c>
      <c r="J37" s="24" t="s">
        <v>157</v>
      </c>
      <c r="K37" s="24" t="s">
        <v>71</v>
      </c>
      <c r="L37" s="25">
        <v>3984</v>
      </c>
      <c r="M37" s="23">
        <f t="shared" si="24"/>
        <v>2988</v>
      </c>
      <c r="N37" s="23">
        <f t="shared" si="25"/>
        <v>4980</v>
      </c>
      <c r="O37" s="25">
        <v>3984</v>
      </c>
      <c r="P37" s="13">
        <f t="shared" si="26"/>
        <v>2988</v>
      </c>
      <c r="Q37" s="13">
        <f t="shared" si="27"/>
        <v>4980</v>
      </c>
      <c r="R37" s="13">
        <v>3984</v>
      </c>
      <c r="S37" s="13">
        <f t="shared" si="28"/>
        <v>2988</v>
      </c>
      <c r="T37" s="13">
        <f t="shared" si="29"/>
        <v>4980</v>
      </c>
      <c r="U37" s="13">
        <v>3984</v>
      </c>
      <c r="V37" s="13">
        <f t="shared" si="30"/>
        <v>2988</v>
      </c>
      <c r="W37" s="13">
        <f t="shared" si="31"/>
        <v>4980</v>
      </c>
      <c r="X37" s="13">
        <v>3984</v>
      </c>
      <c r="Y37" s="13">
        <f t="shared" si="32"/>
        <v>2988</v>
      </c>
      <c r="Z37" s="13">
        <f t="shared" si="33"/>
        <v>4980</v>
      </c>
      <c r="AA37" s="13">
        <v>3984</v>
      </c>
      <c r="AB37" s="13">
        <f t="shared" si="34"/>
        <v>2988</v>
      </c>
      <c r="AC37" s="13">
        <f t="shared" si="35"/>
        <v>4980</v>
      </c>
      <c r="AD37" s="1"/>
    </row>
    <row r="38" spans="1:30" s="26" customFormat="1" ht="14.4" x14ac:dyDescent="0.3">
      <c r="A38" s="24" t="s">
        <v>29</v>
      </c>
      <c r="B38" s="3" t="s">
        <v>23</v>
      </c>
      <c r="C38" s="24" t="s">
        <v>73</v>
      </c>
      <c r="D38" s="24" t="s">
        <v>132</v>
      </c>
      <c r="E38" s="24" t="s">
        <v>181</v>
      </c>
      <c r="F38" s="24" t="s">
        <v>107</v>
      </c>
      <c r="G38" s="23" t="s">
        <v>91</v>
      </c>
      <c r="H38" s="24" t="s">
        <v>89</v>
      </c>
      <c r="I38" s="32" t="s">
        <v>153</v>
      </c>
      <c r="J38" s="24" t="s">
        <v>157</v>
      </c>
      <c r="K38" s="24" t="s">
        <v>71</v>
      </c>
      <c r="L38" s="25">
        <v>24</v>
      </c>
      <c r="M38" s="23">
        <f t="shared" si="24"/>
        <v>18</v>
      </c>
      <c r="N38" s="23">
        <f t="shared" si="25"/>
        <v>30</v>
      </c>
      <c r="O38" s="25">
        <v>24</v>
      </c>
      <c r="P38" s="13">
        <f t="shared" si="26"/>
        <v>18</v>
      </c>
      <c r="Q38" s="13">
        <f t="shared" si="27"/>
        <v>30</v>
      </c>
      <c r="R38" s="13">
        <v>24</v>
      </c>
      <c r="S38" s="13">
        <f t="shared" si="28"/>
        <v>18</v>
      </c>
      <c r="T38" s="13">
        <f t="shared" si="29"/>
        <v>30</v>
      </c>
      <c r="U38" s="13">
        <v>24</v>
      </c>
      <c r="V38" s="13">
        <f t="shared" si="30"/>
        <v>18</v>
      </c>
      <c r="W38" s="13">
        <f t="shared" si="31"/>
        <v>30</v>
      </c>
      <c r="X38" s="13">
        <v>24</v>
      </c>
      <c r="Y38" s="13">
        <f t="shared" si="32"/>
        <v>18</v>
      </c>
      <c r="Z38" s="13">
        <f t="shared" si="33"/>
        <v>30</v>
      </c>
      <c r="AA38" s="13">
        <v>24</v>
      </c>
      <c r="AB38" s="13">
        <f t="shared" si="34"/>
        <v>18</v>
      </c>
      <c r="AC38" s="13">
        <f t="shared" si="35"/>
        <v>30</v>
      </c>
      <c r="AD38" s="1"/>
    </row>
    <row r="39" spans="1:30" s="26" customFormat="1" ht="14.4" x14ac:dyDescent="0.3">
      <c r="A39" s="24" t="s">
        <v>29</v>
      </c>
      <c r="B39" s="3" t="s">
        <v>23</v>
      </c>
      <c r="C39" s="24" t="s">
        <v>74</v>
      </c>
      <c r="D39" s="24" t="s">
        <v>132</v>
      </c>
      <c r="E39" s="24" t="s">
        <v>181</v>
      </c>
      <c r="F39" s="24" t="s">
        <v>107</v>
      </c>
      <c r="G39" s="23" t="s">
        <v>91</v>
      </c>
      <c r="H39" s="24" t="s">
        <v>89</v>
      </c>
      <c r="I39" s="32" t="s">
        <v>153</v>
      </c>
      <c r="J39" s="24" t="s">
        <v>157</v>
      </c>
      <c r="K39" s="24" t="s">
        <v>71</v>
      </c>
      <c r="L39" s="25">
        <v>52</v>
      </c>
      <c r="M39" s="23">
        <f t="shared" si="24"/>
        <v>39</v>
      </c>
      <c r="N39" s="23">
        <f t="shared" si="25"/>
        <v>65</v>
      </c>
      <c r="O39" s="25">
        <v>52</v>
      </c>
      <c r="P39" s="13">
        <f t="shared" si="26"/>
        <v>39</v>
      </c>
      <c r="Q39" s="13">
        <f t="shared" si="27"/>
        <v>65</v>
      </c>
      <c r="R39" s="13">
        <v>52</v>
      </c>
      <c r="S39" s="13">
        <f t="shared" si="28"/>
        <v>39</v>
      </c>
      <c r="T39" s="13">
        <f t="shared" si="29"/>
        <v>65</v>
      </c>
      <c r="U39" s="13">
        <v>52</v>
      </c>
      <c r="V39" s="13">
        <f t="shared" si="30"/>
        <v>39</v>
      </c>
      <c r="W39" s="13">
        <f t="shared" si="31"/>
        <v>65</v>
      </c>
      <c r="X39" s="13">
        <v>52</v>
      </c>
      <c r="Y39" s="13">
        <f t="shared" si="32"/>
        <v>39</v>
      </c>
      <c r="Z39" s="13">
        <f t="shared" si="33"/>
        <v>65</v>
      </c>
      <c r="AA39" s="13">
        <v>52</v>
      </c>
      <c r="AB39" s="13">
        <f t="shared" si="34"/>
        <v>39</v>
      </c>
      <c r="AC39" s="13">
        <f t="shared" si="35"/>
        <v>65</v>
      </c>
      <c r="AD39" s="1"/>
    </row>
    <row r="40" spans="1:30" s="26" customFormat="1" ht="14.4" x14ac:dyDescent="0.3">
      <c r="A40" s="24" t="s">
        <v>29</v>
      </c>
      <c r="B40" s="3" t="s">
        <v>23</v>
      </c>
      <c r="C40" s="24" t="s">
        <v>75</v>
      </c>
      <c r="D40" s="24" t="s">
        <v>132</v>
      </c>
      <c r="E40" s="24" t="s">
        <v>181</v>
      </c>
      <c r="F40" s="24" t="s">
        <v>107</v>
      </c>
      <c r="G40" s="23" t="s">
        <v>91</v>
      </c>
      <c r="H40" s="24" t="s">
        <v>89</v>
      </c>
      <c r="I40" s="32" t="s">
        <v>153</v>
      </c>
      <c r="J40" s="24" t="s">
        <v>157</v>
      </c>
      <c r="K40" s="24" t="s">
        <v>71</v>
      </c>
      <c r="L40" s="25">
        <v>125</v>
      </c>
      <c r="M40" s="23">
        <f t="shared" si="24"/>
        <v>93.75</v>
      </c>
      <c r="N40" s="23">
        <f t="shared" si="25"/>
        <v>156.25</v>
      </c>
      <c r="O40" s="25">
        <v>125</v>
      </c>
      <c r="P40" s="13">
        <f t="shared" si="26"/>
        <v>93.75</v>
      </c>
      <c r="Q40" s="13">
        <f t="shared" si="27"/>
        <v>156.25</v>
      </c>
      <c r="R40" s="13">
        <v>125</v>
      </c>
      <c r="S40" s="13">
        <f t="shared" si="28"/>
        <v>93.75</v>
      </c>
      <c r="T40" s="13">
        <f t="shared" si="29"/>
        <v>156.25</v>
      </c>
      <c r="U40" s="13">
        <v>125</v>
      </c>
      <c r="V40" s="13">
        <f t="shared" si="30"/>
        <v>93.75</v>
      </c>
      <c r="W40" s="13">
        <f t="shared" si="31"/>
        <v>156.25</v>
      </c>
      <c r="X40" s="13">
        <v>125</v>
      </c>
      <c r="Y40" s="13">
        <f t="shared" si="32"/>
        <v>93.75</v>
      </c>
      <c r="Z40" s="13">
        <f t="shared" si="33"/>
        <v>156.25</v>
      </c>
      <c r="AA40" s="13">
        <v>125</v>
      </c>
      <c r="AB40" s="13">
        <f t="shared" si="34"/>
        <v>93.75</v>
      </c>
      <c r="AC40" s="13">
        <f t="shared" si="35"/>
        <v>156.25</v>
      </c>
      <c r="AD40" s="1"/>
    </row>
    <row r="41" spans="1:30" s="26" customFormat="1" ht="14.4" x14ac:dyDescent="0.3">
      <c r="A41" s="24" t="s">
        <v>29</v>
      </c>
      <c r="B41" s="3" t="s">
        <v>23</v>
      </c>
      <c r="C41" s="24" t="s">
        <v>130</v>
      </c>
      <c r="D41" s="24" t="s">
        <v>133</v>
      </c>
      <c r="E41" s="24" t="s">
        <v>181</v>
      </c>
      <c r="F41" s="24" t="s">
        <v>107</v>
      </c>
      <c r="G41" s="23" t="s">
        <v>91</v>
      </c>
      <c r="H41" s="24" t="s">
        <v>89</v>
      </c>
      <c r="I41" s="32" t="s">
        <v>153</v>
      </c>
      <c r="J41" s="24" t="s">
        <v>157</v>
      </c>
      <c r="K41" s="24" t="s">
        <v>71</v>
      </c>
      <c r="L41" s="25">
        <v>180</v>
      </c>
      <c r="M41" s="23">
        <f t="shared" si="24"/>
        <v>135</v>
      </c>
      <c r="N41" s="23">
        <f t="shared" si="25"/>
        <v>225</v>
      </c>
      <c r="O41" s="25">
        <v>180</v>
      </c>
      <c r="P41" s="13">
        <f t="shared" si="26"/>
        <v>135</v>
      </c>
      <c r="Q41" s="13">
        <f t="shared" si="27"/>
        <v>225</v>
      </c>
      <c r="R41" s="13">
        <v>180</v>
      </c>
      <c r="S41" s="13">
        <f t="shared" si="28"/>
        <v>135</v>
      </c>
      <c r="T41" s="13">
        <f t="shared" si="29"/>
        <v>225</v>
      </c>
      <c r="U41" s="13">
        <v>180</v>
      </c>
      <c r="V41" s="13">
        <f t="shared" si="30"/>
        <v>135</v>
      </c>
      <c r="W41" s="13">
        <f t="shared" si="31"/>
        <v>225</v>
      </c>
      <c r="X41" s="13">
        <v>180</v>
      </c>
      <c r="Y41" s="13">
        <f t="shared" si="32"/>
        <v>135</v>
      </c>
      <c r="Z41" s="13">
        <f t="shared" si="33"/>
        <v>225</v>
      </c>
      <c r="AA41" s="13">
        <v>180</v>
      </c>
      <c r="AB41" s="13">
        <f t="shared" si="34"/>
        <v>135</v>
      </c>
      <c r="AC41" s="13">
        <f t="shared" si="35"/>
        <v>225</v>
      </c>
      <c r="AD41" s="1"/>
    </row>
    <row r="42" spans="1:30" s="26" customFormat="1" ht="14.4" x14ac:dyDescent="0.3">
      <c r="A42" s="24" t="s">
        <v>29</v>
      </c>
      <c r="B42" s="3" t="s">
        <v>23</v>
      </c>
      <c r="C42" s="3" t="s">
        <v>255</v>
      </c>
      <c r="D42" s="3" t="s">
        <v>256</v>
      </c>
      <c r="E42" s="24" t="s">
        <v>181</v>
      </c>
      <c r="F42" s="24" t="s">
        <v>107</v>
      </c>
      <c r="G42" s="23" t="s">
        <v>91</v>
      </c>
      <c r="H42" s="24" t="s">
        <v>89</v>
      </c>
      <c r="I42" s="32" t="s">
        <v>153</v>
      </c>
      <c r="J42" s="24" t="s">
        <v>157</v>
      </c>
      <c r="K42" s="24" t="s">
        <v>71</v>
      </c>
      <c r="L42" s="25">
        <v>627</v>
      </c>
      <c r="M42" s="23">
        <f t="shared" ref="M42" si="38">L42*0.75</f>
        <v>470.25</v>
      </c>
      <c r="N42" s="23">
        <f t="shared" ref="N42" si="39">L42*1.25</f>
        <v>783.75</v>
      </c>
      <c r="O42" s="25">
        <v>627</v>
      </c>
      <c r="P42" s="23">
        <f t="shared" si="26"/>
        <v>470.25</v>
      </c>
      <c r="Q42" s="23">
        <f t="shared" si="27"/>
        <v>783.75</v>
      </c>
      <c r="R42" s="25">
        <v>627</v>
      </c>
      <c r="S42" s="23">
        <f t="shared" si="28"/>
        <v>470.25</v>
      </c>
      <c r="T42" s="23">
        <f t="shared" si="29"/>
        <v>783.75</v>
      </c>
      <c r="U42" s="25">
        <v>627</v>
      </c>
      <c r="V42" s="23">
        <f t="shared" si="30"/>
        <v>470.25</v>
      </c>
      <c r="W42" s="23">
        <f t="shared" si="31"/>
        <v>783.75</v>
      </c>
      <c r="X42" s="25">
        <v>627</v>
      </c>
      <c r="Y42" s="23">
        <f t="shared" si="32"/>
        <v>470.25</v>
      </c>
      <c r="Z42" s="23">
        <f t="shared" si="33"/>
        <v>783.75</v>
      </c>
      <c r="AA42" s="25">
        <v>627</v>
      </c>
      <c r="AB42" s="23">
        <f t="shared" si="34"/>
        <v>470.25</v>
      </c>
      <c r="AC42" s="23">
        <f t="shared" si="35"/>
        <v>783.75</v>
      </c>
      <c r="AD42" s="1"/>
    </row>
    <row r="43" spans="1:30" s="26" customFormat="1" ht="14.4" x14ac:dyDescent="0.3">
      <c r="A43" s="24" t="s">
        <v>29</v>
      </c>
      <c r="B43" s="3" t="s">
        <v>23</v>
      </c>
      <c r="C43" s="24" t="s">
        <v>76</v>
      </c>
      <c r="D43" s="24" t="s">
        <v>136</v>
      </c>
      <c r="E43" s="24" t="s">
        <v>181</v>
      </c>
      <c r="F43" s="24" t="s">
        <v>107</v>
      </c>
      <c r="G43" s="23" t="s">
        <v>91</v>
      </c>
      <c r="H43" s="24" t="s">
        <v>89</v>
      </c>
      <c r="I43" s="32" t="s">
        <v>153</v>
      </c>
      <c r="J43" s="24" t="s">
        <v>157</v>
      </c>
      <c r="K43" s="24" t="s">
        <v>71</v>
      </c>
      <c r="L43" s="25">
        <v>784</v>
      </c>
      <c r="M43" s="23">
        <f t="shared" si="24"/>
        <v>588</v>
      </c>
      <c r="N43" s="23">
        <f t="shared" si="25"/>
        <v>980</v>
      </c>
      <c r="O43" s="25">
        <v>784</v>
      </c>
      <c r="P43" s="13">
        <f t="shared" si="26"/>
        <v>588</v>
      </c>
      <c r="Q43" s="13">
        <f t="shared" si="27"/>
        <v>980</v>
      </c>
      <c r="R43" s="13">
        <v>784</v>
      </c>
      <c r="S43" s="13">
        <f t="shared" si="28"/>
        <v>588</v>
      </c>
      <c r="T43" s="13">
        <f t="shared" si="29"/>
        <v>980</v>
      </c>
      <c r="U43" s="13">
        <v>784</v>
      </c>
      <c r="V43" s="13">
        <f t="shared" si="30"/>
        <v>588</v>
      </c>
      <c r="W43" s="13">
        <f t="shared" si="31"/>
        <v>980</v>
      </c>
      <c r="X43" s="13">
        <v>784</v>
      </c>
      <c r="Y43" s="13">
        <f t="shared" si="32"/>
        <v>588</v>
      </c>
      <c r="Z43" s="13">
        <f t="shared" si="33"/>
        <v>980</v>
      </c>
      <c r="AA43" s="13">
        <v>784</v>
      </c>
      <c r="AB43" s="13">
        <f t="shared" si="34"/>
        <v>588</v>
      </c>
      <c r="AC43" s="13">
        <f t="shared" si="35"/>
        <v>980</v>
      </c>
      <c r="AD43" s="1"/>
    </row>
    <row r="44" spans="1:30" s="26" customFormat="1" ht="14.4" x14ac:dyDescent="0.3">
      <c r="A44" s="24" t="s">
        <v>29</v>
      </c>
      <c r="B44" s="3" t="s">
        <v>23</v>
      </c>
      <c r="C44" s="24" t="s">
        <v>134</v>
      </c>
      <c r="D44" s="24" t="s">
        <v>135</v>
      </c>
      <c r="E44" s="24" t="s">
        <v>181</v>
      </c>
      <c r="F44" s="24" t="s">
        <v>107</v>
      </c>
      <c r="G44" s="23" t="s">
        <v>91</v>
      </c>
      <c r="H44" s="24" t="s">
        <v>89</v>
      </c>
      <c r="I44" s="32" t="s">
        <v>153</v>
      </c>
      <c r="J44" s="24" t="s">
        <v>157</v>
      </c>
      <c r="K44" s="24" t="s">
        <v>71</v>
      </c>
      <c r="L44" s="25">
        <v>1176</v>
      </c>
      <c r="M44" s="23">
        <f t="shared" si="24"/>
        <v>882</v>
      </c>
      <c r="N44" s="23">
        <f t="shared" si="25"/>
        <v>1470</v>
      </c>
      <c r="O44" s="25">
        <v>1176</v>
      </c>
      <c r="P44" s="13">
        <f t="shared" si="26"/>
        <v>882</v>
      </c>
      <c r="Q44" s="13">
        <f t="shared" si="27"/>
        <v>1470</v>
      </c>
      <c r="R44" s="13">
        <v>1176</v>
      </c>
      <c r="S44" s="13">
        <f t="shared" si="28"/>
        <v>882</v>
      </c>
      <c r="T44" s="13">
        <f t="shared" si="29"/>
        <v>1470</v>
      </c>
      <c r="U44" s="13">
        <v>1176</v>
      </c>
      <c r="V44" s="13">
        <f t="shared" si="30"/>
        <v>882</v>
      </c>
      <c r="W44" s="13">
        <f t="shared" si="31"/>
        <v>1470</v>
      </c>
      <c r="X44" s="13">
        <v>1176</v>
      </c>
      <c r="Y44" s="13">
        <f t="shared" si="32"/>
        <v>882</v>
      </c>
      <c r="Z44" s="13">
        <f t="shared" si="33"/>
        <v>1470</v>
      </c>
      <c r="AA44" s="13">
        <v>1176</v>
      </c>
      <c r="AB44" s="13">
        <f t="shared" si="34"/>
        <v>882</v>
      </c>
      <c r="AC44" s="13">
        <f t="shared" si="35"/>
        <v>1470</v>
      </c>
      <c r="AD44" s="1"/>
    </row>
    <row r="45" spans="1:30" s="26" customFormat="1" ht="14.4" x14ac:dyDescent="0.3">
      <c r="A45" s="24" t="s">
        <v>29</v>
      </c>
      <c r="B45" s="3" t="s">
        <v>23</v>
      </c>
      <c r="C45" s="24" t="s">
        <v>73</v>
      </c>
      <c r="D45" s="24" t="s">
        <v>132</v>
      </c>
      <c r="E45" s="24" t="s">
        <v>182</v>
      </c>
      <c r="F45" s="24" t="s">
        <v>107</v>
      </c>
      <c r="G45" s="23" t="s">
        <v>91</v>
      </c>
      <c r="H45" s="24" t="s">
        <v>89</v>
      </c>
      <c r="I45" s="32" t="s">
        <v>153</v>
      </c>
      <c r="J45" s="24" t="s">
        <v>157</v>
      </c>
      <c r="K45" s="24" t="s">
        <v>71</v>
      </c>
      <c r="L45" s="25">
        <v>194</v>
      </c>
      <c r="M45" s="23">
        <f t="shared" si="24"/>
        <v>145.5</v>
      </c>
      <c r="N45" s="23">
        <f t="shared" si="25"/>
        <v>242.5</v>
      </c>
      <c r="O45" s="25">
        <v>194</v>
      </c>
      <c r="P45" s="13">
        <f t="shared" si="26"/>
        <v>145.5</v>
      </c>
      <c r="Q45" s="13">
        <f t="shared" si="27"/>
        <v>242.5</v>
      </c>
      <c r="R45" s="13">
        <v>194</v>
      </c>
      <c r="S45" s="13">
        <f t="shared" si="28"/>
        <v>145.5</v>
      </c>
      <c r="T45" s="13">
        <f t="shared" si="29"/>
        <v>242.5</v>
      </c>
      <c r="U45" s="13">
        <v>194</v>
      </c>
      <c r="V45" s="13">
        <f t="shared" si="30"/>
        <v>145.5</v>
      </c>
      <c r="W45" s="13">
        <f t="shared" si="31"/>
        <v>242.5</v>
      </c>
      <c r="X45" s="13">
        <v>194</v>
      </c>
      <c r="Y45" s="13">
        <f t="shared" si="32"/>
        <v>145.5</v>
      </c>
      <c r="Z45" s="13">
        <f t="shared" si="33"/>
        <v>242.5</v>
      </c>
      <c r="AA45" s="13">
        <v>194</v>
      </c>
      <c r="AB45" s="13">
        <f t="shared" si="34"/>
        <v>145.5</v>
      </c>
      <c r="AC45" s="13">
        <f t="shared" si="35"/>
        <v>242.5</v>
      </c>
      <c r="AD45" s="1"/>
    </row>
    <row r="46" spans="1:30" s="26" customFormat="1" ht="14.4" x14ac:dyDescent="0.3">
      <c r="A46" s="24" t="s">
        <v>29</v>
      </c>
      <c r="B46" s="3" t="s">
        <v>23</v>
      </c>
      <c r="C46" s="24" t="s">
        <v>74</v>
      </c>
      <c r="D46" s="24" t="s">
        <v>132</v>
      </c>
      <c r="E46" s="24" t="s">
        <v>182</v>
      </c>
      <c r="F46" s="24" t="s">
        <v>107</v>
      </c>
      <c r="G46" s="23" t="s">
        <v>91</v>
      </c>
      <c r="H46" s="24" t="s">
        <v>89</v>
      </c>
      <c r="I46" s="32" t="s">
        <v>153</v>
      </c>
      <c r="J46" s="24" t="s">
        <v>157</v>
      </c>
      <c r="K46" s="24" t="s">
        <v>71</v>
      </c>
      <c r="L46" s="25">
        <v>416</v>
      </c>
      <c r="M46" s="23">
        <f t="shared" si="24"/>
        <v>312</v>
      </c>
      <c r="N46" s="23">
        <f t="shared" si="25"/>
        <v>520</v>
      </c>
      <c r="O46" s="25">
        <v>416</v>
      </c>
      <c r="P46" s="13">
        <f t="shared" si="26"/>
        <v>312</v>
      </c>
      <c r="Q46" s="13">
        <f t="shared" si="27"/>
        <v>520</v>
      </c>
      <c r="R46" s="13">
        <v>416</v>
      </c>
      <c r="S46" s="13">
        <f t="shared" si="28"/>
        <v>312</v>
      </c>
      <c r="T46" s="13">
        <f t="shared" si="29"/>
        <v>520</v>
      </c>
      <c r="U46" s="13">
        <v>416</v>
      </c>
      <c r="V46" s="13">
        <f t="shared" si="30"/>
        <v>312</v>
      </c>
      <c r="W46" s="13">
        <f t="shared" si="31"/>
        <v>520</v>
      </c>
      <c r="X46" s="13">
        <v>416</v>
      </c>
      <c r="Y46" s="13">
        <f t="shared" si="32"/>
        <v>312</v>
      </c>
      <c r="Z46" s="13">
        <f t="shared" si="33"/>
        <v>520</v>
      </c>
      <c r="AA46" s="13">
        <v>416</v>
      </c>
      <c r="AB46" s="13">
        <f t="shared" si="34"/>
        <v>312</v>
      </c>
      <c r="AC46" s="13">
        <f t="shared" si="35"/>
        <v>520</v>
      </c>
      <c r="AD46" s="1"/>
    </row>
    <row r="47" spans="1:30" s="26" customFormat="1" ht="14.4" x14ac:dyDescent="0.3">
      <c r="A47" s="24" t="s">
        <v>29</v>
      </c>
      <c r="B47" s="3" t="s">
        <v>23</v>
      </c>
      <c r="C47" s="24" t="s">
        <v>75</v>
      </c>
      <c r="D47" s="24" t="s">
        <v>132</v>
      </c>
      <c r="E47" s="24" t="s">
        <v>182</v>
      </c>
      <c r="F47" s="24" t="s">
        <v>107</v>
      </c>
      <c r="G47" s="23" t="s">
        <v>91</v>
      </c>
      <c r="H47" s="24" t="s">
        <v>89</v>
      </c>
      <c r="I47" s="32" t="s">
        <v>153</v>
      </c>
      <c r="J47" s="24" t="s">
        <v>157</v>
      </c>
      <c r="K47" s="24" t="s">
        <v>71</v>
      </c>
      <c r="L47" s="25">
        <v>998</v>
      </c>
      <c r="M47" s="23">
        <f t="shared" si="24"/>
        <v>748.5</v>
      </c>
      <c r="N47" s="23">
        <f t="shared" si="25"/>
        <v>1247.5</v>
      </c>
      <c r="O47" s="25">
        <v>998</v>
      </c>
      <c r="P47" s="13">
        <f t="shared" si="26"/>
        <v>748.5</v>
      </c>
      <c r="Q47" s="13">
        <f t="shared" si="27"/>
        <v>1247.5</v>
      </c>
      <c r="R47" s="13">
        <v>998</v>
      </c>
      <c r="S47" s="13">
        <f t="shared" si="28"/>
        <v>748.5</v>
      </c>
      <c r="T47" s="13">
        <f t="shared" si="29"/>
        <v>1247.5</v>
      </c>
      <c r="U47" s="13">
        <v>998</v>
      </c>
      <c r="V47" s="13">
        <f t="shared" si="30"/>
        <v>748.5</v>
      </c>
      <c r="W47" s="13">
        <f t="shared" si="31"/>
        <v>1247.5</v>
      </c>
      <c r="X47" s="13">
        <v>998</v>
      </c>
      <c r="Y47" s="13">
        <f t="shared" si="32"/>
        <v>748.5</v>
      </c>
      <c r="Z47" s="13">
        <f t="shared" si="33"/>
        <v>1247.5</v>
      </c>
      <c r="AA47" s="13">
        <v>998</v>
      </c>
      <c r="AB47" s="13">
        <f t="shared" si="34"/>
        <v>748.5</v>
      </c>
      <c r="AC47" s="13">
        <f t="shared" si="35"/>
        <v>1247.5</v>
      </c>
      <c r="AD47" s="1"/>
    </row>
    <row r="48" spans="1:30" s="26" customFormat="1" ht="14.4" x14ac:dyDescent="0.3">
      <c r="A48" s="24" t="s">
        <v>29</v>
      </c>
      <c r="B48" s="3" t="s">
        <v>23</v>
      </c>
      <c r="C48" s="24" t="s">
        <v>130</v>
      </c>
      <c r="D48" s="24" t="s">
        <v>133</v>
      </c>
      <c r="E48" s="24" t="s">
        <v>182</v>
      </c>
      <c r="F48" s="24" t="s">
        <v>107</v>
      </c>
      <c r="G48" s="23" t="s">
        <v>91</v>
      </c>
      <c r="H48" s="24" t="s">
        <v>89</v>
      </c>
      <c r="I48" s="32" t="s">
        <v>153</v>
      </c>
      <c r="J48" s="24" t="s">
        <v>157</v>
      </c>
      <c r="K48" s="24" t="s">
        <v>71</v>
      </c>
      <c r="L48" s="25">
        <v>1100</v>
      </c>
      <c r="M48" s="23">
        <f t="shared" si="24"/>
        <v>825</v>
      </c>
      <c r="N48" s="23">
        <f t="shared" si="25"/>
        <v>1375</v>
      </c>
      <c r="O48" s="25">
        <v>1100</v>
      </c>
      <c r="P48" s="13">
        <f t="shared" si="26"/>
        <v>825</v>
      </c>
      <c r="Q48" s="13">
        <f t="shared" si="27"/>
        <v>1375</v>
      </c>
      <c r="R48" s="13">
        <v>1100</v>
      </c>
      <c r="S48" s="13">
        <f t="shared" si="28"/>
        <v>825</v>
      </c>
      <c r="T48" s="13">
        <f t="shared" si="29"/>
        <v>1375</v>
      </c>
      <c r="U48" s="13">
        <v>1100</v>
      </c>
      <c r="V48" s="13">
        <f t="shared" si="30"/>
        <v>825</v>
      </c>
      <c r="W48" s="13">
        <f t="shared" si="31"/>
        <v>1375</v>
      </c>
      <c r="X48" s="13">
        <v>1100</v>
      </c>
      <c r="Y48" s="13">
        <f t="shared" si="32"/>
        <v>825</v>
      </c>
      <c r="Z48" s="13">
        <f t="shared" si="33"/>
        <v>1375</v>
      </c>
      <c r="AA48" s="13">
        <v>1100</v>
      </c>
      <c r="AB48" s="13">
        <f t="shared" si="34"/>
        <v>825</v>
      </c>
      <c r="AC48" s="13">
        <f t="shared" si="35"/>
        <v>1375</v>
      </c>
      <c r="AD48" s="1"/>
    </row>
    <row r="49" spans="1:30" s="26" customFormat="1" ht="14.4" x14ac:dyDescent="0.3">
      <c r="A49" s="24" t="s">
        <v>29</v>
      </c>
      <c r="B49" s="3" t="s">
        <v>23</v>
      </c>
      <c r="C49" s="3" t="s">
        <v>255</v>
      </c>
      <c r="D49" s="3" t="s">
        <v>256</v>
      </c>
      <c r="E49" s="24" t="s">
        <v>182</v>
      </c>
      <c r="F49" s="24" t="s">
        <v>107</v>
      </c>
      <c r="G49" s="23" t="s">
        <v>91</v>
      </c>
      <c r="H49" s="24" t="s">
        <v>89</v>
      </c>
      <c r="I49" s="32" t="s">
        <v>153</v>
      </c>
      <c r="J49" s="24" t="s">
        <v>157</v>
      </c>
      <c r="K49" s="24" t="s">
        <v>71</v>
      </c>
      <c r="L49" s="25">
        <v>1138</v>
      </c>
      <c r="M49" s="23">
        <f t="shared" si="24"/>
        <v>853.5</v>
      </c>
      <c r="N49" s="23">
        <f t="shared" si="25"/>
        <v>1422.5</v>
      </c>
      <c r="O49" s="25">
        <v>1138</v>
      </c>
      <c r="P49" s="23">
        <f t="shared" si="26"/>
        <v>853.5</v>
      </c>
      <c r="Q49" s="23">
        <f t="shared" si="27"/>
        <v>1422.5</v>
      </c>
      <c r="R49" s="25">
        <v>1138</v>
      </c>
      <c r="S49" s="23">
        <f t="shared" si="28"/>
        <v>853.5</v>
      </c>
      <c r="T49" s="23">
        <f t="shared" si="29"/>
        <v>1422.5</v>
      </c>
      <c r="U49" s="25">
        <v>1138</v>
      </c>
      <c r="V49" s="23">
        <f t="shared" si="30"/>
        <v>853.5</v>
      </c>
      <c r="W49" s="23">
        <f t="shared" si="31"/>
        <v>1422.5</v>
      </c>
      <c r="X49" s="25">
        <v>1138</v>
      </c>
      <c r="Y49" s="23">
        <f t="shared" si="32"/>
        <v>853.5</v>
      </c>
      <c r="Z49" s="23">
        <f t="shared" si="33"/>
        <v>1422.5</v>
      </c>
      <c r="AA49" s="25">
        <v>1138</v>
      </c>
      <c r="AB49" s="23">
        <f t="shared" si="34"/>
        <v>853.5</v>
      </c>
      <c r="AC49" s="23">
        <f t="shared" si="35"/>
        <v>1422.5</v>
      </c>
      <c r="AD49" s="1"/>
    </row>
    <row r="50" spans="1:30" s="26" customFormat="1" ht="14.4" x14ac:dyDescent="0.3">
      <c r="A50" s="24" t="s">
        <v>29</v>
      </c>
      <c r="B50" s="3" t="s">
        <v>23</v>
      </c>
      <c r="C50" s="24" t="s">
        <v>76</v>
      </c>
      <c r="D50" s="24" t="s">
        <v>136</v>
      </c>
      <c r="E50" s="24" t="s">
        <v>182</v>
      </c>
      <c r="F50" s="24" t="s">
        <v>107</v>
      </c>
      <c r="G50" s="23" t="s">
        <v>91</v>
      </c>
      <c r="H50" s="24" t="s">
        <v>89</v>
      </c>
      <c r="I50" s="32" t="s">
        <v>153</v>
      </c>
      <c r="J50" s="24" t="s">
        <v>157</v>
      </c>
      <c r="K50" s="24" t="s">
        <v>71</v>
      </c>
      <c r="L50" s="25">
        <v>1422</v>
      </c>
      <c r="M50" s="23">
        <f t="shared" si="24"/>
        <v>1066.5</v>
      </c>
      <c r="N50" s="23">
        <f t="shared" si="25"/>
        <v>1777.5</v>
      </c>
      <c r="O50" s="25">
        <v>1422</v>
      </c>
      <c r="P50" s="13">
        <f t="shared" si="26"/>
        <v>1066.5</v>
      </c>
      <c r="Q50" s="13">
        <f t="shared" si="27"/>
        <v>1777.5</v>
      </c>
      <c r="R50" s="13">
        <v>1422</v>
      </c>
      <c r="S50" s="13">
        <f t="shared" si="28"/>
        <v>1066.5</v>
      </c>
      <c r="T50" s="13">
        <f t="shared" si="29"/>
        <v>1777.5</v>
      </c>
      <c r="U50" s="13">
        <v>1422</v>
      </c>
      <c r="V50" s="13">
        <f t="shared" si="30"/>
        <v>1066.5</v>
      </c>
      <c r="W50" s="13">
        <f t="shared" si="31"/>
        <v>1777.5</v>
      </c>
      <c r="X50" s="13">
        <v>1422</v>
      </c>
      <c r="Y50" s="13">
        <f t="shared" si="32"/>
        <v>1066.5</v>
      </c>
      <c r="Z50" s="13">
        <f t="shared" si="33"/>
        <v>1777.5</v>
      </c>
      <c r="AA50" s="13">
        <v>1422</v>
      </c>
      <c r="AB50" s="13">
        <f t="shared" si="34"/>
        <v>1066.5</v>
      </c>
      <c r="AC50" s="13">
        <f t="shared" si="35"/>
        <v>1777.5</v>
      </c>
      <c r="AD50" s="1"/>
    </row>
    <row r="51" spans="1:30" s="26" customFormat="1" ht="14.4" x14ac:dyDescent="0.3">
      <c r="A51" s="24" t="s">
        <v>29</v>
      </c>
      <c r="B51" s="3" t="s">
        <v>23</v>
      </c>
      <c r="C51" s="24" t="s">
        <v>134</v>
      </c>
      <c r="D51" s="24" t="s">
        <v>135</v>
      </c>
      <c r="E51" s="24" t="s">
        <v>182</v>
      </c>
      <c r="F51" s="24" t="s">
        <v>107</v>
      </c>
      <c r="G51" s="23" t="s">
        <v>91</v>
      </c>
      <c r="H51" s="24" t="s">
        <v>89</v>
      </c>
      <c r="I51" s="32" t="s">
        <v>153</v>
      </c>
      <c r="J51" s="24" t="s">
        <v>157</v>
      </c>
      <c r="K51" s="24" t="s">
        <v>71</v>
      </c>
      <c r="L51" s="25">
        <v>2133</v>
      </c>
      <c r="M51" s="23">
        <f t="shared" si="24"/>
        <v>1599.75</v>
      </c>
      <c r="N51" s="23">
        <f t="shared" si="25"/>
        <v>2666.25</v>
      </c>
      <c r="O51" s="25">
        <v>2133</v>
      </c>
      <c r="P51" s="13">
        <f t="shared" si="26"/>
        <v>1599.75</v>
      </c>
      <c r="Q51" s="13">
        <f t="shared" si="27"/>
        <v>2666.25</v>
      </c>
      <c r="R51" s="13">
        <v>2133</v>
      </c>
      <c r="S51" s="13">
        <f t="shared" si="28"/>
        <v>1599.75</v>
      </c>
      <c r="T51" s="13">
        <f t="shared" si="29"/>
        <v>2666.25</v>
      </c>
      <c r="U51" s="13">
        <v>2133</v>
      </c>
      <c r="V51" s="13">
        <f t="shared" si="30"/>
        <v>1599.75</v>
      </c>
      <c r="W51" s="13">
        <f t="shared" si="31"/>
        <v>2666.25</v>
      </c>
      <c r="X51" s="13">
        <v>2133</v>
      </c>
      <c r="Y51" s="13">
        <f t="shared" si="32"/>
        <v>1599.75</v>
      </c>
      <c r="Z51" s="13">
        <f t="shared" si="33"/>
        <v>2666.25</v>
      </c>
      <c r="AA51" s="13">
        <v>2133</v>
      </c>
      <c r="AB51" s="13">
        <f t="shared" si="34"/>
        <v>1599.75</v>
      </c>
      <c r="AC51" s="13">
        <f t="shared" si="35"/>
        <v>2666.25</v>
      </c>
      <c r="AD51" s="1"/>
    </row>
    <row r="52" spans="1:30" s="26" customFormat="1" ht="14.4" x14ac:dyDescent="0.3">
      <c r="A52" s="24" t="s">
        <v>29</v>
      </c>
      <c r="B52" s="3" t="s">
        <v>23</v>
      </c>
      <c r="C52" s="24" t="s">
        <v>73</v>
      </c>
      <c r="D52" s="24" t="s">
        <v>132</v>
      </c>
      <c r="E52" s="24" t="s">
        <v>183</v>
      </c>
      <c r="F52" s="24" t="s">
        <v>107</v>
      </c>
      <c r="G52" s="23" t="s">
        <v>91</v>
      </c>
      <c r="H52" s="24" t="s">
        <v>89</v>
      </c>
      <c r="I52" s="32" t="s">
        <v>153</v>
      </c>
      <c r="J52" s="24" t="s">
        <v>157</v>
      </c>
      <c r="K52" s="24" t="s">
        <v>71</v>
      </c>
      <c r="L52" s="25">
        <v>175</v>
      </c>
      <c r="M52" s="23">
        <f t="shared" si="24"/>
        <v>131.25</v>
      </c>
      <c r="N52" s="23">
        <f t="shared" si="25"/>
        <v>218.75</v>
      </c>
      <c r="O52" s="25">
        <v>175</v>
      </c>
      <c r="P52" s="13">
        <f t="shared" si="26"/>
        <v>131.25</v>
      </c>
      <c r="Q52" s="13">
        <f t="shared" si="27"/>
        <v>218.75</v>
      </c>
      <c r="R52" s="13">
        <v>175</v>
      </c>
      <c r="S52" s="13">
        <f t="shared" si="28"/>
        <v>131.25</v>
      </c>
      <c r="T52" s="13">
        <f t="shared" si="29"/>
        <v>218.75</v>
      </c>
      <c r="U52" s="13">
        <v>175</v>
      </c>
      <c r="V52" s="13">
        <f t="shared" si="30"/>
        <v>131.25</v>
      </c>
      <c r="W52" s="13">
        <f t="shared" si="31"/>
        <v>218.75</v>
      </c>
      <c r="X52" s="13">
        <v>175</v>
      </c>
      <c r="Y52" s="13">
        <f t="shared" si="32"/>
        <v>131.25</v>
      </c>
      <c r="Z52" s="13">
        <f t="shared" si="33"/>
        <v>218.75</v>
      </c>
      <c r="AA52" s="13">
        <v>175</v>
      </c>
      <c r="AB52" s="13">
        <f t="shared" si="34"/>
        <v>131.25</v>
      </c>
      <c r="AC52" s="13">
        <f t="shared" si="35"/>
        <v>218.75</v>
      </c>
      <c r="AD52" s="1"/>
    </row>
    <row r="53" spans="1:30" s="26" customFormat="1" ht="14.4" x14ac:dyDescent="0.3">
      <c r="A53" s="24" t="s">
        <v>29</v>
      </c>
      <c r="B53" s="3" t="s">
        <v>23</v>
      </c>
      <c r="C53" s="24" t="s">
        <v>74</v>
      </c>
      <c r="D53" s="24" t="s">
        <v>132</v>
      </c>
      <c r="E53" s="24" t="s">
        <v>183</v>
      </c>
      <c r="F53" s="24" t="s">
        <v>107</v>
      </c>
      <c r="G53" s="23" t="s">
        <v>91</v>
      </c>
      <c r="H53" s="24" t="s">
        <v>89</v>
      </c>
      <c r="I53" s="32" t="s">
        <v>153</v>
      </c>
      <c r="J53" s="24" t="s">
        <v>157</v>
      </c>
      <c r="K53" s="24" t="s">
        <v>71</v>
      </c>
      <c r="L53" s="25">
        <v>375</v>
      </c>
      <c r="M53" s="23">
        <f t="shared" si="24"/>
        <v>281.25</v>
      </c>
      <c r="N53" s="23">
        <f t="shared" si="25"/>
        <v>468.75</v>
      </c>
      <c r="O53" s="25">
        <v>375</v>
      </c>
      <c r="P53" s="13">
        <f t="shared" si="26"/>
        <v>281.25</v>
      </c>
      <c r="Q53" s="13">
        <f t="shared" si="27"/>
        <v>468.75</v>
      </c>
      <c r="R53" s="13">
        <v>375</v>
      </c>
      <c r="S53" s="13">
        <f t="shared" si="28"/>
        <v>281.25</v>
      </c>
      <c r="T53" s="13">
        <f t="shared" si="29"/>
        <v>468.75</v>
      </c>
      <c r="U53" s="13">
        <v>375</v>
      </c>
      <c r="V53" s="13">
        <f t="shared" si="30"/>
        <v>281.25</v>
      </c>
      <c r="W53" s="13">
        <f t="shared" si="31"/>
        <v>468.75</v>
      </c>
      <c r="X53" s="13">
        <v>375</v>
      </c>
      <c r="Y53" s="13">
        <f t="shared" si="32"/>
        <v>281.25</v>
      </c>
      <c r="Z53" s="13">
        <f t="shared" si="33"/>
        <v>468.75</v>
      </c>
      <c r="AA53" s="13">
        <v>375</v>
      </c>
      <c r="AB53" s="13">
        <f t="shared" si="34"/>
        <v>281.25</v>
      </c>
      <c r="AC53" s="13">
        <f t="shared" si="35"/>
        <v>468.75</v>
      </c>
      <c r="AD53" s="1"/>
    </row>
    <row r="54" spans="1:30" s="26" customFormat="1" ht="14.4" x14ac:dyDescent="0.3">
      <c r="A54" s="24" t="s">
        <v>29</v>
      </c>
      <c r="B54" s="3" t="s">
        <v>23</v>
      </c>
      <c r="C54" s="24" t="s">
        <v>75</v>
      </c>
      <c r="D54" s="24" t="s">
        <v>132</v>
      </c>
      <c r="E54" s="24" t="s">
        <v>183</v>
      </c>
      <c r="F54" s="24" t="s">
        <v>107</v>
      </c>
      <c r="G54" s="23" t="s">
        <v>91</v>
      </c>
      <c r="H54" s="24" t="s">
        <v>89</v>
      </c>
      <c r="I54" s="32" t="s">
        <v>153</v>
      </c>
      <c r="J54" s="24" t="s">
        <v>157</v>
      </c>
      <c r="K54" s="24" t="s">
        <v>71</v>
      </c>
      <c r="L54" s="25">
        <v>900</v>
      </c>
      <c r="M54" s="23">
        <f t="shared" si="24"/>
        <v>675</v>
      </c>
      <c r="N54" s="23">
        <f t="shared" si="25"/>
        <v>1125</v>
      </c>
      <c r="O54" s="25">
        <v>900</v>
      </c>
      <c r="P54" s="13">
        <f t="shared" si="26"/>
        <v>675</v>
      </c>
      <c r="Q54" s="13">
        <f t="shared" si="27"/>
        <v>1125</v>
      </c>
      <c r="R54" s="13">
        <v>900</v>
      </c>
      <c r="S54" s="13">
        <f t="shared" si="28"/>
        <v>675</v>
      </c>
      <c r="T54" s="13">
        <f t="shared" si="29"/>
        <v>1125</v>
      </c>
      <c r="U54" s="13">
        <v>900</v>
      </c>
      <c r="V54" s="13">
        <f t="shared" si="30"/>
        <v>675</v>
      </c>
      <c r="W54" s="13">
        <f t="shared" si="31"/>
        <v>1125</v>
      </c>
      <c r="X54" s="13">
        <v>900</v>
      </c>
      <c r="Y54" s="13">
        <f t="shared" si="32"/>
        <v>675</v>
      </c>
      <c r="Z54" s="13">
        <f t="shared" si="33"/>
        <v>1125</v>
      </c>
      <c r="AA54" s="13">
        <v>900</v>
      </c>
      <c r="AB54" s="13">
        <f t="shared" si="34"/>
        <v>675</v>
      </c>
      <c r="AC54" s="13">
        <f t="shared" si="35"/>
        <v>1125</v>
      </c>
      <c r="AD54" s="1"/>
    </row>
    <row r="55" spans="1:30" s="26" customFormat="1" ht="14.4" x14ac:dyDescent="0.3">
      <c r="A55" s="24" t="s">
        <v>29</v>
      </c>
      <c r="B55" s="3" t="s">
        <v>23</v>
      </c>
      <c r="C55" s="24" t="s">
        <v>130</v>
      </c>
      <c r="D55" s="24" t="s">
        <v>133</v>
      </c>
      <c r="E55" s="24" t="s">
        <v>183</v>
      </c>
      <c r="F55" s="24" t="s">
        <v>107</v>
      </c>
      <c r="G55" s="23" t="s">
        <v>91</v>
      </c>
      <c r="H55" s="24" t="s">
        <v>89</v>
      </c>
      <c r="I55" s="32" t="s">
        <v>153</v>
      </c>
      <c r="J55" s="24" t="s">
        <v>157</v>
      </c>
      <c r="K55" s="24" t="s">
        <v>71</v>
      </c>
      <c r="L55" s="25">
        <v>1000</v>
      </c>
      <c r="M55" s="23">
        <f t="shared" si="24"/>
        <v>750</v>
      </c>
      <c r="N55" s="23">
        <f t="shared" si="25"/>
        <v>1250</v>
      </c>
      <c r="O55" s="25">
        <v>1000</v>
      </c>
      <c r="P55" s="13">
        <f t="shared" si="26"/>
        <v>750</v>
      </c>
      <c r="Q55" s="13">
        <f t="shared" si="27"/>
        <v>1250</v>
      </c>
      <c r="R55" s="13">
        <v>1000</v>
      </c>
      <c r="S55" s="13">
        <f t="shared" si="28"/>
        <v>750</v>
      </c>
      <c r="T55" s="13">
        <f t="shared" si="29"/>
        <v>1250</v>
      </c>
      <c r="U55" s="13">
        <v>1000</v>
      </c>
      <c r="V55" s="13">
        <f t="shared" si="30"/>
        <v>750</v>
      </c>
      <c r="W55" s="13">
        <f t="shared" si="31"/>
        <v>1250</v>
      </c>
      <c r="X55" s="13">
        <v>1000</v>
      </c>
      <c r="Y55" s="13">
        <f t="shared" si="32"/>
        <v>750</v>
      </c>
      <c r="Z55" s="13">
        <f t="shared" si="33"/>
        <v>1250</v>
      </c>
      <c r="AA55" s="13">
        <v>1000</v>
      </c>
      <c r="AB55" s="13">
        <f t="shared" si="34"/>
        <v>750</v>
      </c>
      <c r="AC55" s="13">
        <f t="shared" si="35"/>
        <v>1250</v>
      </c>
      <c r="AD55" s="1"/>
    </row>
    <row r="56" spans="1:30" s="26" customFormat="1" ht="14.4" x14ac:dyDescent="0.3">
      <c r="A56" s="24" t="s">
        <v>29</v>
      </c>
      <c r="B56" s="3" t="s">
        <v>23</v>
      </c>
      <c r="C56" s="3" t="s">
        <v>255</v>
      </c>
      <c r="D56" s="3" t="s">
        <v>256</v>
      </c>
      <c r="E56" s="24" t="s">
        <v>183</v>
      </c>
      <c r="F56" s="24" t="s">
        <v>107</v>
      </c>
      <c r="G56" s="23" t="s">
        <v>91</v>
      </c>
      <c r="H56" s="24" t="s">
        <v>89</v>
      </c>
      <c r="I56" s="32" t="s">
        <v>153</v>
      </c>
      <c r="J56" s="24" t="s">
        <v>157</v>
      </c>
      <c r="K56" s="24" t="s">
        <v>71</v>
      </c>
      <c r="L56" s="25">
        <v>922</v>
      </c>
      <c r="M56" s="23">
        <f t="shared" si="24"/>
        <v>691.5</v>
      </c>
      <c r="N56" s="23">
        <f t="shared" si="25"/>
        <v>1152.5</v>
      </c>
      <c r="O56" s="25">
        <v>922</v>
      </c>
      <c r="P56" s="23">
        <f t="shared" si="26"/>
        <v>691.5</v>
      </c>
      <c r="Q56" s="23">
        <f t="shared" si="27"/>
        <v>1152.5</v>
      </c>
      <c r="R56" s="25">
        <v>922</v>
      </c>
      <c r="S56" s="23">
        <f t="shared" si="28"/>
        <v>691.5</v>
      </c>
      <c r="T56" s="23">
        <f t="shared" si="29"/>
        <v>1152.5</v>
      </c>
      <c r="U56" s="25">
        <v>922</v>
      </c>
      <c r="V56" s="23">
        <f t="shared" si="30"/>
        <v>691.5</v>
      </c>
      <c r="W56" s="23">
        <f t="shared" si="31"/>
        <v>1152.5</v>
      </c>
      <c r="X56" s="25">
        <v>922</v>
      </c>
      <c r="Y56" s="23">
        <f t="shared" si="32"/>
        <v>691.5</v>
      </c>
      <c r="Z56" s="23">
        <f t="shared" si="33"/>
        <v>1152.5</v>
      </c>
      <c r="AA56" s="25">
        <v>922</v>
      </c>
      <c r="AB56" s="23">
        <f t="shared" si="34"/>
        <v>691.5</v>
      </c>
      <c r="AC56" s="23">
        <f t="shared" si="35"/>
        <v>1152.5</v>
      </c>
      <c r="AD56" s="1"/>
    </row>
    <row r="57" spans="1:30" s="26" customFormat="1" ht="14.4" x14ac:dyDescent="0.3">
      <c r="A57" s="24" t="s">
        <v>29</v>
      </c>
      <c r="B57" s="3" t="s">
        <v>23</v>
      </c>
      <c r="C57" s="24" t="s">
        <v>76</v>
      </c>
      <c r="D57" s="24" t="s">
        <v>136</v>
      </c>
      <c r="E57" s="24" t="s">
        <v>183</v>
      </c>
      <c r="F57" s="24" t="s">
        <v>107</v>
      </c>
      <c r="G57" s="23" t="s">
        <v>91</v>
      </c>
      <c r="H57" s="24" t="s">
        <v>89</v>
      </c>
      <c r="I57" s="32" t="s">
        <v>153</v>
      </c>
      <c r="J57" s="24" t="s">
        <v>157</v>
      </c>
      <c r="K57" s="24" t="s">
        <v>71</v>
      </c>
      <c r="L57" s="25">
        <v>1153</v>
      </c>
      <c r="M57" s="23">
        <f t="shared" si="24"/>
        <v>864.75</v>
      </c>
      <c r="N57" s="23">
        <f t="shared" si="25"/>
        <v>1441.25</v>
      </c>
      <c r="O57" s="25">
        <v>1153</v>
      </c>
      <c r="P57" s="13">
        <f t="shared" si="26"/>
        <v>864.75</v>
      </c>
      <c r="Q57" s="13">
        <f t="shared" si="27"/>
        <v>1441.25</v>
      </c>
      <c r="R57" s="13">
        <v>1153</v>
      </c>
      <c r="S57" s="13">
        <f t="shared" si="28"/>
        <v>864.75</v>
      </c>
      <c r="T57" s="13">
        <f t="shared" si="29"/>
        <v>1441.25</v>
      </c>
      <c r="U57" s="13">
        <v>1153</v>
      </c>
      <c r="V57" s="13">
        <f t="shared" si="30"/>
        <v>864.75</v>
      </c>
      <c r="W57" s="13">
        <f t="shared" si="31"/>
        <v>1441.25</v>
      </c>
      <c r="X57" s="13">
        <v>1153</v>
      </c>
      <c r="Y57" s="13">
        <f t="shared" si="32"/>
        <v>864.75</v>
      </c>
      <c r="Z57" s="13">
        <f t="shared" si="33"/>
        <v>1441.25</v>
      </c>
      <c r="AA57" s="13">
        <v>1153</v>
      </c>
      <c r="AB57" s="13">
        <f t="shared" si="34"/>
        <v>864.75</v>
      </c>
      <c r="AC57" s="13">
        <f t="shared" si="35"/>
        <v>1441.25</v>
      </c>
      <c r="AD57" s="1"/>
    </row>
    <row r="58" spans="1:30" s="26" customFormat="1" ht="14.4" x14ac:dyDescent="0.3">
      <c r="A58" s="24" t="s">
        <v>29</v>
      </c>
      <c r="B58" s="24" t="s">
        <v>23</v>
      </c>
      <c r="C58" s="24" t="s">
        <v>134</v>
      </c>
      <c r="D58" s="24" t="s">
        <v>135</v>
      </c>
      <c r="E58" s="24" t="s">
        <v>183</v>
      </c>
      <c r="F58" s="24" t="s">
        <v>107</v>
      </c>
      <c r="G58" s="23" t="s">
        <v>91</v>
      </c>
      <c r="H58" s="24" t="s">
        <v>89</v>
      </c>
      <c r="I58" s="32" t="s">
        <v>153</v>
      </c>
      <c r="J58" s="24" t="s">
        <v>157</v>
      </c>
      <c r="K58" s="24" t="s">
        <v>71</v>
      </c>
      <c r="L58" s="25">
        <v>1730</v>
      </c>
      <c r="M58" s="23">
        <f t="shared" si="24"/>
        <v>1297.5</v>
      </c>
      <c r="N58" s="23">
        <f t="shared" si="25"/>
        <v>2162.5</v>
      </c>
      <c r="O58" s="25">
        <v>1730</v>
      </c>
      <c r="P58" s="13">
        <f t="shared" si="26"/>
        <v>1297.5</v>
      </c>
      <c r="Q58" s="13">
        <f t="shared" si="27"/>
        <v>2162.5</v>
      </c>
      <c r="R58" s="13">
        <v>1730</v>
      </c>
      <c r="S58" s="13">
        <f t="shared" si="28"/>
        <v>1297.5</v>
      </c>
      <c r="T58" s="13">
        <f t="shared" si="29"/>
        <v>2162.5</v>
      </c>
      <c r="U58" s="13">
        <v>1730</v>
      </c>
      <c r="V58" s="13">
        <f t="shared" si="30"/>
        <v>1297.5</v>
      </c>
      <c r="W58" s="13">
        <f t="shared" si="31"/>
        <v>2162.5</v>
      </c>
      <c r="X58" s="13">
        <v>1730</v>
      </c>
      <c r="Y58" s="13">
        <f t="shared" si="32"/>
        <v>1297.5</v>
      </c>
      <c r="Z58" s="13">
        <f t="shared" si="33"/>
        <v>2162.5</v>
      </c>
      <c r="AA58" s="13">
        <v>1730</v>
      </c>
      <c r="AB58" s="13">
        <f t="shared" si="34"/>
        <v>1297.5</v>
      </c>
      <c r="AC58" s="13">
        <f t="shared" si="35"/>
        <v>2162.5</v>
      </c>
      <c r="AD58" s="1"/>
    </row>
    <row r="59" spans="1:30" s="26" customFormat="1" ht="14.4" x14ac:dyDescent="0.3">
      <c r="A59" s="24" t="s">
        <v>29</v>
      </c>
      <c r="B59" s="24" t="s">
        <v>184</v>
      </c>
      <c r="C59" s="24" t="s">
        <v>73</v>
      </c>
      <c r="D59" s="24" t="s">
        <v>132</v>
      </c>
      <c r="E59" s="24" t="s">
        <v>185</v>
      </c>
      <c r="F59" s="24" t="s">
        <v>107</v>
      </c>
      <c r="G59" s="23" t="s">
        <v>91</v>
      </c>
      <c r="H59" s="24" t="s">
        <v>89</v>
      </c>
      <c r="I59" s="32" t="s">
        <v>153</v>
      </c>
      <c r="J59" s="24" t="s">
        <v>157</v>
      </c>
      <c r="K59" s="24" t="s">
        <v>71</v>
      </c>
      <c r="L59" s="25">
        <v>44</v>
      </c>
      <c r="M59" s="23">
        <f t="shared" si="24"/>
        <v>33</v>
      </c>
      <c r="N59" s="23">
        <f t="shared" si="25"/>
        <v>55</v>
      </c>
      <c r="O59" s="25">
        <v>44</v>
      </c>
      <c r="P59" s="13">
        <f t="shared" si="26"/>
        <v>33</v>
      </c>
      <c r="Q59" s="13">
        <f t="shared" si="27"/>
        <v>55</v>
      </c>
      <c r="R59" s="13">
        <v>44</v>
      </c>
      <c r="S59" s="13">
        <f t="shared" si="28"/>
        <v>33</v>
      </c>
      <c r="T59" s="13">
        <f t="shared" si="29"/>
        <v>55</v>
      </c>
      <c r="U59" s="13">
        <v>44</v>
      </c>
      <c r="V59" s="13">
        <f t="shared" si="30"/>
        <v>33</v>
      </c>
      <c r="W59" s="13">
        <f t="shared" si="31"/>
        <v>55</v>
      </c>
      <c r="X59" s="13">
        <v>44</v>
      </c>
      <c r="Y59" s="13">
        <f t="shared" si="32"/>
        <v>33</v>
      </c>
      <c r="Z59" s="13">
        <f t="shared" si="33"/>
        <v>55</v>
      </c>
      <c r="AA59" s="13">
        <v>44</v>
      </c>
      <c r="AB59" s="13">
        <f t="shared" si="34"/>
        <v>33</v>
      </c>
      <c r="AC59" s="13">
        <f t="shared" si="35"/>
        <v>55</v>
      </c>
      <c r="AD59" s="1"/>
    </row>
    <row r="60" spans="1:30" s="26" customFormat="1" ht="14.4" x14ac:dyDescent="0.3">
      <c r="A60" s="24" t="s">
        <v>29</v>
      </c>
      <c r="B60" s="24" t="s">
        <v>184</v>
      </c>
      <c r="C60" s="24" t="s">
        <v>74</v>
      </c>
      <c r="D60" s="24" t="s">
        <v>132</v>
      </c>
      <c r="E60" s="24" t="s">
        <v>185</v>
      </c>
      <c r="F60" s="24" t="s">
        <v>107</v>
      </c>
      <c r="G60" s="23" t="s">
        <v>91</v>
      </c>
      <c r="H60" s="24" t="s">
        <v>89</v>
      </c>
      <c r="I60" s="32" t="s">
        <v>153</v>
      </c>
      <c r="J60" s="24" t="s">
        <v>157</v>
      </c>
      <c r="K60" s="24" t="s">
        <v>71</v>
      </c>
      <c r="L60" s="25">
        <v>94</v>
      </c>
      <c r="M60" s="23">
        <f t="shared" si="24"/>
        <v>70.5</v>
      </c>
      <c r="N60" s="23">
        <f t="shared" si="25"/>
        <v>117.5</v>
      </c>
      <c r="O60" s="25">
        <v>94</v>
      </c>
      <c r="P60" s="13">
        <f t="shared" si="26"/>
        <v>70.5</v>
      </c>
      <c r="Q60" s="13">
        <f t="shared" si="27"/>
        <v>117.5</v>
      </c>
      <c r="R60" s="13">
        <v>94</v>
      </c>
      <c r="S60" s="13">
        <f t="shared" si="28"/>
        <v>70.5</v>
      </c>
      <c r="T60" s="13">
        <f t="shared" si="29"/>
        <v>117.5</v>
      </c>
      <c r="U60" s="13">
        <v>94</v>
      </c>
      <c r="V60" s="13">
        <f t="shared" si="30"/>
        <v>70.5</v>
      </c>
      <c r="W60" s="13">
        <f t="shared" si="31"/>
        <v>117.5</v>
      </c>
      <c r="X60" s="13">
        <v>94</v>
      </c>
      <c r="Y60" s="13">
        <f t="shared" si="32"/>
        <v>70.5</v>
      </c>
      <c r="Z60" s="13">
        <f t="shared" si="33"/>
        <v>117.5</v>
      </c>
      <c r="AA60" s="13">
        <v>94</v>
      </c>
      <c r="AB60" s="13">
        <f t="shared" si="34"/>
        <v>70.5</v>
      </c>
      <c r="AC60" s="13">
        <f t="shared" si="35"/>
        <v>117.5</v>
      </c>
      <c r="AD60" s="1"/>
    </row>
    <row r="61" spans="1:30" s="26" customFormat="1" ht="14.4" x14ac:dyDescent="0.3">
      <c r="A61" s="24" t="s">
        <v>29</v>
      </c>
      <c r="B61" s="24" t="s">
        <v>184</v>
      </c>
      <c r="C61" s="24" t="s">
        <v>75</v>
      </c>
      <c r="D61" s="24" t="s">
        <v>132</v>
      </c>
      <c r="E61" s="24" t="s">
        <v>185</v>
      </c>
      <c r="F61" s="24" t="s">
        <v>107</v>
      </c>
      <c r="G61" s="23" t="s">
        <v>91</v>
      </c>
      <c r="H61" s="24" t="s">
        <v>89</v>
      </c>
      <c r="I61" s="32" t="s">
        <v>153</v>
      </c>
      <c r="J61" s="24" t="s">
        <v>157</v>
      </c>
      <c r="K61" s="24" t="s">
        <v>71</v>
      </c>
      <c r="L61" s="25">
        <v>225</v>
      </c>
      <c r="M61" s="23">
        <f t="shared" si="24"/>
        <v>168.75</v>
      </c>
      <c r="N61" s="23">
        <f t="shared" si="25"/>
        <v>281.25</v>
      </c>
      <c r="O61" s="25">
        <v>225</v>
      </c>
      <c r="P61" s="13">
        <f t="shared" si="26"/>
        <v>168.75</v>
      </c>
      <c r="Q61" s="13">
        <f t="shared" si="27"/>
        <v>281.25</v>
      </c>
      <c r="R61" s="13">
        <v>225</v>
      </c>
      <c r="S61" s="13">
        <f t="shared" si="28"/>
        <v>168.75</v>
      </c>
      <c r="T61" s="13">
        <f t="shared" si="29"/>
        <v>281.25</v>
      </c>
      <c r="U61" s="13">
        <v>225</v>
      </c>
      <c r="V61" s="13">
        <f t="shared" si="30"/>
        <v>168.75</v>
      </c>
      <c r="W61" s="13">
        <f t="shared" si="31"/>
        <v>281.25</v>
      </c>
      <c r="X61" s="13">
        <v>225</v>
      </c>
      <c r="Y61" s="13">
        <f t="shared" si="32"/>
        <v>168.75</v>
      </c>
      <c r="Z61" s="13">
        <f t="shared" si="33"/>
        <v>281.25</v>
      </c>
      <c r="AA61" s="13">
        <v>225</v>
      </c>
      <c r="AB61" s="13">
        <f t="shared" si="34"/>
        <v>168.75</v>
      </c>
      <c r="AC61" s="13">
        <f t="shared" si="35"/>
        <v>281.25</v>
      </c>
      <c r="AD61" s="1"/>
    </row>
    <row r="62" spans="1:30" s="26" customFormat="1" ht="14.4" x14ac:dyDescent="0.3">
      <c r="A62" s="24" t="s">
        <v>29</v>
      </c>
      <c r="B62" s="24" t="s">
        <v>184</v>
      </c>
      <c r="C62" s="24" t="s">
        <v>130</v>
      </c>
      <c r="D62" s="24" t="s">
        <v>133</v>
      </c>
      <c r="E62" s="24" t="s">
        <v>185</v>
      </c>
      <c r="F62" s="24" t="s">
        <v>107</v>
      </c>
      <c r="G62" s="23" t="s">
        <v>91</v>
      </c>
      <c r="H62" s="24" t="s">
        <v>89</v>
      </c>
      <c r="I62" s="32" t="s">
        <v>153</v>
      </c>
      <c r="J62" s="24" t="s">
        <v>157</v>
      </c>
      <c r="K62" s="24" t="s">
        <v>71</v>
      </c>
      <c r="L62" s="25">
        <v>225</v>
      </c>
      <c r="M62" s="23">
        <f t="shared" si="24"/>
        <v>168.75</v>
      </c>
      <c r="N62" s="23">
        <f t="shared" si="25"/>
        <v>281.25</v>
      </c>
      <c r="O62" s="25">
        <v>225</v>
      </c>
      <c r="P62" s="13">
        <f t="shared" si="26"/>
        <v>168.75</v>
      </c>
      <c r="Q62" s="13">
        <f t="shared" si="27"/>
        <v>281.25</v>
      </c>
      <c r="R62" s="13">
        <v>225</v>
      </c>
      <c r="S62" s="13">
        <f t="shared" si="28"/>
        <v>168.75</v>
      </c>
      <c r="T62" s="13">
        <f t="shared" si="29"/>
        <v>281.25</v>
      </c>
      <c r="U62" s="13">
        <v>225</v>
      </c>
      <c r="V62" s="13">
        <f t="shared" si="30"/>
        <v>168.75</v>
      </c>
      <c r="W62" s="13">
        <f t="shared" si="31"/>
        <v>281.25</v>
      </c>
      <c r="X62" s="13">
        <v>225</v>
      </c>
      <c r="Y62" s="13">
        <f t="shared" si="32"/>
        <v>168.75</v>
      </c>
      <c r="Z62" s="13">
        <f t="shared" si="33"/>
        <v>281.25</v>
      </c>
      <c r="AA62" s="13">
        <v>225</v>
      </c>
      <c r="AB62" s="13">
        <f t="shared" si="34"/>
        <v>168.75</v>
      </c>
      <c r="AC62" s="13">
        <f t="shared" si="35"/>
        <v>281.25</v>
      </c>
      <c r="AD62" s="1"/>
    </row>
    <row r="63" spans="1:30" s="26" customFormat="1" ht="14.4" x14ac:dyDescent="0.3">
      <c r="A63" s="24" t="s">
        <v>29</v>
      </c>
      <c r="B63" s="24" t="s">
        <v>184</v>
      </c>
      <c r="C63" s="3" t="s">
        <v>255</v>
      </c>
      <c r="D63" s="3" t="s">
        <v>256</v>
      </c>
      <c r="E63" s="24" t="s">
        <v>185</v>
      </c>
      <c r="F63" s="24" t="s">
        <v>107</v>
      </c>
      <c r="G63" s="23" t="s">
        <v>91</v>
      </c>
      <c r="H63" s="24" t="s">
        <v>89</v>
      </c>
      <c r="I63" s="32" t="s">
        <v>153</v>
      </c>
      <c r="J63" s="24" t="s">
        <v>157</v>
      </c>
      <c r="K63" s="24" t="s">
        <v>71</v>
      </c>
      <c r="L63" s="25">
        <v>176</v>
      </c>
      <c r="M63" s="23">
        <f t="shared" si="24"/>
        <v>132</v>
      </c>
      <c r="N63" s="23">
        <f t="shared" si="25"/>
        <v>220</v>
      </c>
      <c r="O63" s="25">
        <v>176</v>
      </c>
      <c r="P63" s="23">
        <f t="shared" si="26"/>
        <v>132</v>
      </c>
      <c r="Q63" s="23">
        <f t="shared" si="27"/>
        <v>220</v>
      </c>
      <c r="R63" s="25">
        <v>176</v>
      </c>
      <c r="S63" s="23">
        <f t="shared" si="28"/>
        <v>132</v>
      </c>
      <c r="T63" s="23">
        <f t="shared" si="29"/>
        <v>220</v>
      </c>
      <c r="U63" s="25">
        <v>176</v>
      </c>
      <c r="V63" s="23">
        <f t="shared" si="30"/>
        <v>132</v>
      </c>
      <c r="W63" s="23">
        <f t="shared" si="31"/>
        <v>220</v>
      </c>
      <c r="X63" s="25">
        <v>176</v>
      </c>
      <c r="Y63" s="23">
        <f t="shared" si="32"/>
        <v>132</v>
      </c>
      <c r="Z63" s="23">
        <f t="shared" si="33"/>
        <v>220</v>
      </c>
      <c r="AA63" s="25">
        <v>176</v>
      </c>
      <c r="AB63" s="23">
        <f t="shared" si="34"/>
        <v>132</v>
      </c>
      <c r="AC63" s="23">
        <f t="shared" si="35"/>
        <v>220</v>
      </c>
      <c r="AD63" s="1"/>
    </row>
    <row r="64" spans="1:30" s="26" customFormat="1" ht="14.4" x14ac:dyDescent="0.3">
      <c r="A64" s="24" t="s">
        <v>29</v>
      </c>
      <c r="B64" s="24" t="s">
        <v>184</v>
      </c>
      <c r="C64" s="24" t="s">
        <v>76</v>
      </c>
      <c r="D64" s="24" t="s">
        <v>136</v>
      </c>
      <c r="E64" s="24" t="s">
        <v>185</v>
      </c>
      <c r="F64" s="24" t="s">
        <v>107</v>
      </c>
      <c r="G64" s="23" t="s">
        <v>91</v>
      </c>
      <c r="H64" s="24" t="s">
        <v>89</v>
      </c>
      <c r="I64" s="32" t="s">
        <v>153</v>
      </c>
      <c r="J64" s="24" t="s">
        <v>157</v>
      </c>
      <c r="K64" s="24" t="s">
        <v>71</v>
      </c>
      <c r="L64" s="25">
        <v>220</v>
      </c>
      <c r="M64" s="23">
        <f t="shared" si="24"/>
        <v>165</v>
      </c>
      <c r="N64" s="23">
        <f t="shared" si="25"/>
        <v>275</v>
      </c>
      <c r="O64" s="25">
        <v>220</v>
      </c>
      <c r="P64" s="13">
        <f t="shared" si="26"/>
        <v>165</v>
      </c>
      <c r="Q64" s="13">
        <f t="shared" si="27"/>
        <v>275</v>
      </c>
      <c r="R64" s="13">
        <v>220</v>
      </c>
      <c r="S64" s="13">
        <f t="shared" si="28"/>
        <v>165</v>
      </c>
      <c r="T64" s="13">
        <f t="shared" si="29"/>
        <v>275</v>
      </c>
      <c r="U64" s="13">
        <v>220</v>
      </c>
      <c r="V64" s="13">
        <f t="shared" si="30"/>
        <v>165</v>
      </c>
      <c r="W64" s="13">
        <f t="shared" si="31"/>
        <v>275</v>
      </c>
      <c r="X64" s="13">
        <v>220</v>
      </c>
      <c r="Y64" s="13">
        <f t="shared" si="32"/>
        <v>165</v>
      </c>
      <c r="Z64" s="13">
        <f t="shared" si="33"/>
        <v>275</v>
      </c>
      <c r="AA64" s="13">
        <v>220</v>
      </c>
      <c r="AB64" s="13">
        <f t="shared" si="34"/>
        <v>165</v>
      </c>
      <c r="AC64" s="13">
        <f t="shared" si="35"/>
        <v>275</v>
      </c>
      <c r="AD64" s="1"/>
    </row>
    <row r="65" spans="1:30" s="26" customFormat="1" ht="14.4" x14ac:dyDescent="0.3">
      <c r="A65" s="24" t="s">
        <v>29</v>
      </c>
      <c r="B65" s="24" t="s">
        <v>184</v>
      </c>
      <c r="C65" s="24" t="s">
        <v>134</v>
      </c>
      <c r="D65" s="24" t="s">
        <v>135</v>
      </c>
      <c r="E65" s="24" t="s">
        <v>185</v>
      </c>
      <c r="F65" s="24" t="s">
        <v>107</v>
      </c>
      <c r="G65" s="23" t="s">
        <v>91</v>
      </c>
      <c r="H65" s="24" t="s">
        <v>89</v>
      </c>
      <c r="I65" s="32" t="s">
        <v>153</v>
      </c>
      <c r="J65" s="24" t="s">
        <v>157</v>
      </c>
      <c r="K65" s="24" t="s">
        <v>71</v>
      </c>
      <c r="L65" s="25">
        <v>330</v>
      </c>
      <c r="M65" s="23">
        <f t="shared" si="24"/>
        <v>247.5</v>
      </c>
      <c r="N65" s="23">
        <f t="shared" si="25"/>
        <v>412.5</v>
      </c>
      <c r="O65" s="25">
        <v>330</v>
      </c>
      <c r="P65" s="13">
        <f t="shared" si="26"/>
        <v>247.5</v>
      </c>
      <c r="Q65" s="13">
        <f t="shared" si="27"/>
        <v>412.5</v>
      </c>
      <c r="R65" s="13">
        <v>330</v>
      </c>
      <c r="S65" s="13">
        <f t="shared" si="28"/>
        <v>247.5</v>
      </c>
      <c r="T65" s="13">
        <f t="shared" si="29"/>
        <v>412.5</v>
      </c>
      <c r="U65" s="13">
        <v>330</v>
      </c>
      <c r="V65" s="13">
        <f t="shared" si="30"/>
        <v>247.5</v>
      </c>
      <c r="W65" s="13">
        <f t="shared" si="31"/>
        <v>412.5</v>
      </c>
      <c r="X65" s="13">
        <v>330</v>
      </c>
      <c r="Y65" s="13">
        <f t="shared" si="32"/>
        <v>247.5</v>
      </c>
      <c r="Z65" s="13">
        <f t="shared" si="33"/>
        <v>412.5</v>
      </c>
      <c r="AA65" s="13">
        <v>330</v>
      </c>
      <c r="AB65" s="13">
        <f t="shared" si="34"/>
        <v>247.5</v>
      </c>
      <c r="AC65" s="13">
        <f t="shared" si="35"/>
        <v>412.5</v>
      </c>
      <c r="AD65" s="1"/>
    </row>
    <row r="66" spans="1:30" s="26" customFormat="1" ht="14.4" x14ac:dyDescent="0.3">
      <c r="A66" s="24" t="s">
        <v>29</v>
      </c>
      <c r="B66" s="24" t="s">
        <v>23</v>
      </c>
      <c r="C66" s="24" t="s">
        <v>73</v>
      </c>
      <c r="D66" s="24" t="s">
        <v>132</v>
      </c>
      <c r="E66" s="24" t="s">
        <v>186</v>
      </c>
      <c r="F66" s="24" t="s">
        <v>107</v>
      </c>
      <c r="G66" s="23" t="s">
        <v>91</v>
      </c>
      <c r="H66" s="24" t="s">
        <v>89</v>
      </c>
      <c r="I66" s="32" t="s">
        <v>153</v>
      </c>
      <c r="J66" s="24" t="s">
        <v>157</v>
      </c>
      <c r="K66" s="24" t="s">
        <v>71</v>
      </c>
      <c r="L66" s="25">
        <v>24</v>
      </c>
      <c r="M66" s="23">
        <f t="shared" si="24"/>
        <v>18</v>
      </c>
      <c r="N66" s="23">
        <f t="shared" si="25"/>
        <v>30</v>
      </c>
      <c r="O66" s="25">
        <v>24</v>
      </c>
      <c r="P66" s="13">
        <f t="shared" si="26"/>
        <v>18</v>
      </c>
      <c r="Q66" s="13">
        <f t="shared" si="27"/>
        <v>30</v>
      </c>
      <c r="R66" s="13">
        <v>24</v>
      </c>
      <c r="S66" s="13">
        <f t="shared" si="28"/>
        <v>18</v>
      </c>
      <c r="T66" s="13">
        <f t="shared" si="29"/>
        <v>30</v>
      </c>
      <c r="U66" s="13">
        <v>24</v>
      </c>
      <c r="V66" s="13">
        <f t="shared" si="30"/>
        <v>18</v>
      </c>
      <c r="W66" s="13">
        <f t="shared" si="31"/>
        <v>30</v>
      </c>
      <c r="X66" s="13">
        <v>24</v>
      </c>
      <c r="Y66" s="13">
        <f t="shared" si="32"/>
        <v>18</v>
      </c>
      <c r="Z66" s="13">
        <f t="shared" si="33"/>
        <v>30</v>
      </c>
      <c r="AA66" s="13">
        <v>24</v>
      </c>
      <c r="AB66" s="13">
        <f t="shared" si="34"/>
        <v>18</v>
      </c>
      <c r="AC66" s="13">
        <f t="shared" si="35"/>
        <v>30</v>
      </c>
      <c r="AD66" s="1"/>
    </row>
    <row r="67" spans="1:30" s="26" customFormat="1" ht="14.4" x14ac:dyDescent="0.3">
      <c r="A67" s="24" t="s">
        <v>29</v>
      </c>
      <c r="B67" s="24" t="s">
        <v>23</v>
      </c>
      <c r="C67" s="24" t="s">
        <v>74</v>
      </c>
      <c r="D67" s="24" t="s">
        <v>132</v>
      </c>
      <c r="E67" s="24" t="s">
        <v>186</v>
      </c>
      <c r="F67" s="24" t="s">
        <v>107</v>
      </c>
      <c r="G67" s="23" t="s">
        <v>91</v>
      </c>
      <c r="H67" s="24" t="s">
        <v>89</v>
      </c>
      <c r="I67" s="32" t="s">
        <v>153</v>
      </c>
      <c r="J67" s="24" t="s">
        <v>157</v>
      </c>
      <c r="K67" s="24" t="s">
        <v>71</v>
      </c>
      <c r="L67" s="25">
        <v>52</v>
      </c>
      <c r="M67" s="23">
        <f t="shared" si="24"/>
        <v>39</v>
      </c>
      <c r="N67" s="23">
        <f t="shared" si="25"/>
        <v>65</v>
      </c>
      <c r="O67" s="25">
        <v>52</v>
      </c>
      <c r="P67" s="13">
        <f t="shared" si="26"/>
        <v>39</v>
      </c>
      <c r="Q67" s="13">
        <f t="shared" si="27"/>
        <v>65</v>
      </c>
      <c r="R67" s="13">
        <v>52</v>
      </c>
      <c r="S67" s="13">
        <f t="shared" si="28"/>
        <v>39</v>
      </c>
      <c r="T67" s="13">
        <f t="shared" si="29"/>
        <v>65</v>
      </c>
      <c r="U67" s="13">
        <v>52</v>
      </c>
      <c r="V67" s="13">
        <f t="shared" si="30"/>
        <v>39</v>
      </c>
      <c r="W67" s="13">
        <f t="shared" si="31"/>
        <v>65</v>
      </c>
      <c r="X67" s="13">
        <v>52</v>
      </c>
      <c r="Y67" s="13">
        <f t="shared" si="32"/>
        <v>39</v>
      </c>
      <c r="Z67" s="13">
        <f t="shared" si="33"/>
        <v>65</v>
      </c>
      <c r="AA67" s="13">
        <v>52</v>
      </c>
      <c r="AB67" s="13">
        <f t="shared" si="34"/>
        <v>39</v>
      </c>
      <c r="AC67" s="13">
        <f t="shared" si="35"/>
        <v>65</v>
      </c>
      <c r="AD67" s="1"/>
    </row>
    <row r="68" spans="1:30" s="26" customFormat="1" ht="14.4" x14ac:dyDescent="0.3">
      <c r="A68" s="24" t="s">
        <v>29</v>
      </c>
      <c r="B68" s="24" t="s">
        <v>23</v>
      </c>
      <c r="C68" s="24" t="s">
        <v>75</v>
      </c>
      <c r="D68" s="24" t="s">
        <v>132</v>
      </c>
      <c r="E68" s="24" t="s">
        <v>186</v>
      </c>
      <c r="F68" s="24" t="s">
        <v>107</v>
      </c>
      <c r="G68" s="23" t="s">
        <v>91</v>
      </c>
      <c r="H68" s="24" t="s">
        <v>89</v>
      </c>
      <c r="I68" s="32" t="s">
        <v>153</v>
      </c>
      <c r="J68" s="24" t="s">
        <v>157</v>
      </c>
      <c r="K68" s="24" t="s">
        <v>71</v>
      </c>
      <c r="L68" s="25">
        <v>125</v>
      </c>
      <c r="M68" s="23">
        <f t="shared" si="24"/>
        <v>93.75</v>
      </c>
      <c r="N68" s="23">
        <f t="shared" si="25"/>
        <v>156.25</v>
      </c>
      <c r="O68" s="25">
        <v>125</v>
      </c>
      <c r="P68" s="13">
        <f t="shared" si="26"/>
        <v>93.75</v>
      </c>
      <c r="Q68" s="13">
        <f t="shared" si="27"/>
        <v>156.25</v>
      </c>
      <c r="R68" s="13">
        <v>125</v>
      </c>
      <c r="S68" s="13">
        <f t="shared" si="28"/>
        <v>93.75</v>
      </c>
      <c r="T68" s="13">
        <f t="shared" si="29"/>
        <v>156.25</v>
      </c>
      <c r="U68" s="13">
        <v>125</v>
      </c>
      <c r="V68" s="13">
        <f t="shared" si="30"/>
        <v>93.75</v>
      </c>
      <c r="W68" s="13">
        <f t="shared" si="31"/>
        <v>156.25</v>
      </c>
      <c r="X68" s="13">
        <v>125</v>
      </c>
      <c r="Y68" s="13">
        <f t="shared" si="32"/>
        <v>93.75</v>
      </c>
      <c r="Z68" s="13">
        <f t="shared" si="33"/>
        <v>156.25</v>
      </c>
      <c r="AA68" s="13">
        <v>125</v>
      </c>
      <c r="AB68" s="13">
        <f t="shared" si="34"/>
        <v>93.75</v>
      </c>
      <c r="AC68" s="13">
        <f t="shared" si="35"/>
        <v>156.25</v>
      </c>
      <c r="AD68" s="1"/>
    </row>
    <row r="69" spans="1:30" s="26" customFormat="1" ht="14.4" x14ac:dyDescent="0.3">
      <c r="A69" s="24" t="s">
        <v>29</v>
      </c>
      <c r="B69" s="24" t="s">
        <v>23</v>
      </c>
      <c r="C69" s="24" t="s">
        <v>130</v>
      </c>
      <c r="D69" s="24" t="s">
        <v>133</v>
      </c>
      <c r="E69" s="24" t="s">
        <v>186</v>
      </c>
      <c r="F69" s="24" t="s">
        <v>107</v>
      </c>
      <c r="G69" s="23" t="s">
        <v>91</v>
      </c>
      <c r="H69" s="24" t="s">
        <v>89</v>
      </c>
      <c r="I69" s="32" t="s">
        <v>153</v>
      </c>
      <c r="J69" s="24" t="s">
        <v>157</v>
      </c>
      <c r="K69" s="24" t="s">
        <v>71</v>
      </c>
      <c r="L69" s="25">
        <v>180</v>
      </c>
      <c r="M69" s="23">
        <f t="shared" si="24"/>
        <v>135</v>
      </c>
      <c r="N69" s="23">
        <f t="shared" si="25"/>
        <v>225</v>
      </c>
      <c r="O69" s="25">
        <v>180</v>
      </c>
      <c r="P69" s="13">
        <f t="shared" si="26"/>
        <v>135</v>
      </c>
      <c r="Q69" s="13">
        <f t="shared" si="27"/>
        <v>225</v>
      </c>
      <c r="R69" s="13">
        <v>180</v>
      </c>
      <c r="S69" s="13">
        <f t="shared" si="28"/>
        <v>135</v>
      </c>
      <c r="T69" s="13">
        <f t="shared" si="29"/>
        <v>225</v>
      </c>
      <c r="U69" s="13">
        <v>180</v>
      </c>
      <c r="V69" s="13">
        <f t="shared" si="30"/>
        <v>135</v>
      </c>
      <c r="W69" s="13">
        <f t="shared" si="31"/>
        <v>225</v>
      </c>
      <c r="X69" s="13">
        <v>180</v>
      </c>
      <c r="Y69" s="13">
        <f t="shared" si="32"/>
        <v>135</v>
      </c>
      <c r="Z69" s="13">
        <f t="shared" si="33"/>
        <v>225</v>
      </c>
      <c r="AA69" s="13">
        <v>180</v>
      </c>
      <c r="AB69" s="13">
        <f t="shared" si="34"/>
        <v>135</v>
      </c>
      <c r="AC69" s="13">
        <f t="shared" si="35"/>
        <v>225</v>
      </c>
      <c r="AD69" s="1"/>
    </row>
    <row r="70" spans="1:30" s="26" customFormat="1" ht="14.4" x14ac:dyDescent="0.3">
      <c r="A70" s="24" t="s">
        <v>29</v>
      </c>
      <c r="B70" s="24" t="s">
        <v>23</v>
      </c>
      <c r="C70" s="3" t="s">
        <v>255</v>
      </c>
      <c r="D70" s="3" t="s">
        <v>256</v>
      </c>
      <c r="E70" s="24" t="s">
        <v>186</v>
      </c>
      <c r="F70" s="24" t="s">
        <v>107</v>
      </c>
      <c r="G70" s="23" t="s">
        <v>91</v>
      </c>
      <c r="H70" s="24" t="s">
        <v>89</v>
      </c>
      <c r="I70" s="32" t="s">
        <v>153</v>
      </c>
      <c r="J70" s="24" t="s">
        <v>157</v>
      </c>
      <c r="K70" s="24" t="s">
        <v>71</v>
      </c>
      <c r="L70" s="25">
        <v>212</v>
      </c>
      <c r="M70" s="23">
        <f t="shared" si="24"/>
        <v>159</v>
      </c>
      <c r="N70" s="23">
        <f t="shared" si="25"/>
        <v>265</v>
      </c>
      <c r="O70" s="25">
        <v>212</v>
      </c>
      <c r="P70" s="23">
        <f t="shared" si="26"/>
        <v>159</v>
      </c>
      <c r="Q70" s="23">
        <f t="shared" si="27"/>
        <v>265</v>
      </c>
      <c r="R70" s="25">
        <v>212</v>
      </c>
      <c r="S70" s="23">
        <f t="shared" si="28"/>
        <v>159</v>
      </c>
      <c r="T70" s="23">
        <f t="shared" si="29"/>
        <v>265</v>
      </c>
      <c r="U70" s="25">
        <v>212</v>
      </c>
      <c r="V70" s="23">
        <f t="shared" si="30"/>
        <v>159</v>
      </c>
      <c r="W70" s="23">
        <f t="shared" si="31"/>
        <v>265</v>
      </c>
      <c r="X70" s="25">
        <v>212</v>
      </c>
      <c r="Y70" s="23">
        <f t="shared" si="32"/>
        <v>159</v>
      </c>
      <c r="Z70" s="23">
        <f t="shared" si="33"/>
        <v>265</v>
      </c>
      <c r="AA70" s="25">
        <v>212</v>
      </c>
      <c r="AB70" s="23">
        <f t="shared" si="34"/>
        <v>159</v>
      </c>
      <c r="AC70" s="23">
        <f t="shared" si="35"/>
        <v>265</v>
      </c>
      <c r="AD70" s="1"/>
    </row>
    <row r="71" spans="1:30" s="26" customFormat="1" ht="14.4" x14ac:dyDescent="0.3">
      <c r="A71" s="24" t="s">
        <v>29</v>
      </c>
      <c r="B71" s="24" t="s">
        <v>23</v>
      </c>
      <c r="C71" s="24" t="s">
        <v>76</v>
      </c>
      <c r="D71" s="24" t="s">
        <v>136</v>
      </c>
      <c r="E71" s="24" t="s">
        <v>186</v>
      </c>
      <c r="F71" s="24" t="s">
        <v>107</v>
      </c>
      <c r="G71" s="23" t="s">
        <v>91</v>
      </c>
      <c r="H71" s="24" t="s">
        <v>89</v>
      </c>
      <c r="I71" s="32" t="s">
        <v>153</v>
      </c>
      <c r="J71" s="24" t="s">
        <v>157</v>
      </c>
      <c r="K71" s="24" t="s">
        <v>71</v>
      </c>
      <c r="L71" s="25">
        <v>265</v>
      </c>
      <c r="M71" s="23">
        <f t="shared" si="24"/>
        <v>198.75</v>
      </c>
      <c r="N71" s="23">
        <f t="shared" si="25"/>
        <v>331.25</v>
      </c>
      <c r="O71" s="25">
        <v>265</v>
      </c>
      <c r="P71" s="13">
        <f t="shared" si="26"/>
        <v>198.75</v>
      </c>
      <c r="Q71" s="13">
        <f t="shared" si="27"/>
        <v>331.25</v>
      </c>
      <c r="R71" s="13">
        <v>265</v>
      </c>
      <c r="S71" s="13">
        <f t="shared" si="28"/>
        <v>198.75</v>
      </c>
      <c r="T71" s="13">
        <f t="shared" si="29"/>
        <v>331.25</v>
      </c>
      <c r="U71" s="13">
        <v>265</v>
      </c>
      <c r="V71" s="13">
        <f t="shared" si="30"/>
        <v>198.75</v>
      </c>
      <c r="W71" s="13">
        <f t="shared" si="31"/>
        <v>331.25</v>
      </c>
      <c r="X71" s="13">
        <v>265</v>
      </c>
      <c r="Y71" s="13">
        <f t="shared" si="32"/>
        <v>198.75</v>
      </c>
      <c r="Z71" s="13">
        <f t="shared" si="33"/>
        <v>331.25</v>
      </c>
      <c r="AA71" s="13">
        <v>265</v>
      </c>
      <c r="AB71" s="13">
        <f t="shared" si="34"/>
        <v>198.75</v>
      </c>
      <c r="AC71" s="13">
        <f t="shared" si="35"/>
        <v>331.25</v>
      </c>
      <c r="AD71" s="1"/>
    </row>
    <row r="72" spans="1:30" s="26" customFormat="1" ht="14.4" x14ac:dyDescent="0.3">
      <c r="A72" s="24" t="s">
        <v>29</v>
      </c>
      <c r="B72" s="24" t="s">
        <v>23</v>
      </c>
      <c r="C72" s="24" t="s">
        <v>134</v>
      </c>
      <c r="D72" s="24" t="s">
        <v>135</v>
      </c>
      <c r="E72" s="24" t="s">
        <v>186</v>
      </c>
      <c r="F72" s="24" t="s">
        <v>107</v>
      </c>
      <c r="G72" s="23" t="s">
        <v>91</v>
      </c>
      <c r="H72" s="24" t="s">
        <v>89</v>
      </c>
      <c r="I72" s="32" t="s">
        <v>153</v>
      </c>
      <c r="J72" s="24" t="s">
        <v>157</v>
      </c>
      <c r="K72" s="24" t="s">
        <v>71</v>
      </c>
      <c r="L72" s="25">
        <v>398</v>
      </c>
      <c r="M72" s="23">
        <f t="shared" si="24"/>
        <v>298.5</v>
      </c>
      <c r="N72" s="23">
        <f t="shared" si="25"/>
        <v>497.5</v>
      </c>
      <c r="O72" s="25">
        <v>398</v>
      </c>
      <c r="P72" s="13">
        <f t="shared" si="26"/>
        <v>298.5</v>
      </c>
      <c r="Q72" s="13">
        <f t="shared" si="27"/>
        <v>497.5</v>
      </c>
      <c r="R72" s="13">
        <v>398</v>
      </c>
      <c r="S72" s="13">
        <f t="shared" si="28"/>
        <v>298.5</v>
      </c>
      <c r="T72" s="13">
        <f t="shared" si="29"/>
        <v>497.5</v>
      </c>
      <c r="U72" s="13">
        <v>398</v>
      </c>
      <c r="V72" s="13">
        <f t="shared" si="30"/>
        <v>298.5</v>
      </c>
      <c r="W72" s="13">
        <f t="shared" si="31"/>
        <v>497.5</v>
      </c>
      <c r="X72" s="13">
        <v>398</v>
      </c>
      <c r="Y72" s="13">
        <f t="shared" si="32"/>
        <v>298.5</v>
      </c>
      <c r="Z72" s="13">
        <f t="shared" si="33"/>
        <v>497.5</v>
      </c>
      <c r="AA72" s="13">
        <v>398</v>
      </c>
      <c r="AB72" s="13">
        <f t="shared" si="34"/>
        <v>298.5</v>
      </c>
      <c r="AC72" s="13">
        <f t="shared" si="35"/>
        <v>497.5</v>
      </c>
      <c r="AD72" s="1"/>
    </row>
    <row r="73" spans="1:30" s="26" customFormat="1" ht="14.4" x14ac:dyDescent="0.3">
      <c r="A73" s="24" t="s">
        <v>29</v>
      </c>
      <c r="B73" s="24" t="s">
        <v>23</v>
      </c>
      <c r="C73" s="24" t="s">
        <v>73</v>
      </c>
      <c r="D73" s="24" t="s">
        <v>132</v>
      </c>
      <c r="E73" s="24" t="s">
        <v>189</v>
      </c>
      <c r="F73" s="24" t="s">
        <v>107</v>
      </c>
      <c r="G73" s="23" t="s">
        <v>91</v>
      </c>
      <c r="H73" s="24" t="s">
        <v>89</v>
      </c>
      <c r="I73" s="32" t="s">
        <v>153</v>
      </c>
      <c r="J73" s="24" t="s">
        <v>157</v>
      </c>
      <c r="K73" s="24" t="s">
        <v>71</v>
      </c>
      <c r="L73" s="25">
        <v>659</v>
      </c>
      <c r="M73" s="23">
        <f t="shared" si="24"/>
        <v>494.25</v>
      </c>
      <c r="N73" s="23">
        <f t="shared" si="25"/>
        <v>823.75</v>
      </c>
      <c r="O73" s="25">
        <v>659</v>
      </c>
      <c r="P73" s="13">
        <f t="shared" si="26"/>
        <v>494.25</v>
      </c>
      <c r="Q73" s="13">
        <f t="shared" si="27"/>
        <v>823.75</v>
      </c>
      <c r="R73" s="13">
        <v>659</v>
      </c>
      <c r="S73" s="13">
        <f t="shared" si="28"/>
        <v>494.25</v>
      </c>
      <c r="T73" s="13">
        <f t="shared" si="29"/>
        <v>823.75</v>
      </c>
      <c r="U73" s="13">
        <v>659</v>
      </c>
      <c r="V73" s="13">
        <f t="shared" si="30"/>
        <v>494.25</v>
      </c>
      <c r="W73" s="13">
        <f t="shared" si="31"/>
        <v>823.75</v>
      </c>
      <c r="X73" s="13">
        <v>659</v>
      </c>
      <c r="Y73" s="13">
        <f t="shared" si="32"/>
        <v>494.25</v>
      </c>
      <c r="Z73" s="13">
        <f t="shared" si="33"/>
        <v>823.75</v>
      </c>
      <c r="AA73" s="13">
        <v>659</v>
      </c>
      <c r="AB73" s="13">
        <f t="shared" si="34"/>
        <v>494.25</v>
      </c>
      <c r="AC73" s="13">
        <f t="shared" si="35"/>
        <v>823.75</v>
      </c>
      <c r="AD73" s="1"/>
    </row>
    <row r="74" spans="1:30" s="26" customFormat="1" ht="14.4" x14ac:dyDescent="0.3">
      <c r="A74" s="24" t="s">
        <v>29</v>
      </c>
      <c r="B74" s="24" t="s">
        <v>23</v>
      </c>
      <c r="C74" s="24" t="s">
        <v>74</v>
      </c>
      <c r="D74" s="24" t="s">
        <v>132</v>
      </c>
      <c r="E74" s="24" t="s">
        <v>189</v>
      </c>
      <c r="F74" s="24" t="s">
        <v>107</v>
      </c>
      <c r="G74" s="23" t="s">
        <v>91</v>
      </c>
      <c r="H74" s="24" t="s">
        <v>89</v>
      </c>
      <c r="I74" s="32" t="s">
        <v>153</v>
      </c>
      <c r="J74" s="24" t="s">
        <v>157</v>
      </c>
      <c r="K74" s="24" t="s">
        <v>71</v>
      </c>
      <c r="L74" s="25">
        <v>1413</v>
      </c>
      <c r="M74" s="23">
        <f t="shared" si="24"/>
        <v>1059.75</v>
      </c>
      <c r="N74" s="23">
        <f t="shared" si="25"/>
        <v>1766.25</v>
      </c>
      <c r="O74" s="25">
        <v>1413</v>
      </c>
      <c r="P74" s="13">
        <f t="shared" si="26"/>
        <v>1059.75</v>
      </c>
      <c r="Q74" s="13">
        <f t="shared" si="27"/>
        <v>1766.25</v>
      </c>
      <c r="R74" s="13">
        <v>1413</v>
      </c>
      <c r="S74" s="13">
        <f t="shared" si="28"/>
        <v>1059.75</v>
      </c>
      <c r="T74" s="13">
        <f t="shared" si="29"/>
        <v>1766.25</v>
      </c>
      <c r="U74" s="13">
        <v>1413</v>
      </c>
      <c r="V74" s="13">
        <f t="shared" si="30"/>
        <v>1059.75</v>
      </c>
      <c r="W74" s="13">
        <f t="shared" si="31"/>
        <v>1766.25</v>
      </c>
      <c r="X74" s="13">
        <v>1413</v>
      </c>
      <c r="Y74" s="13">
        <f t="shared" si="32"/>
        <v>1059.75</v>
      </c>
      <c r="Z74" s="13">
        <f t="shared" si="33"/>
        <v>1766.25</v>
      </c>
      <c r="AA74" s="13">
        <v>1413</v>
      </c>
      <c r="AB74" s="13">
        <f t="shared" si="34"/>
        <v>1059.75</v>
      </c>
      <c r="AC74" s="13">
        <f t="shared" si="35"/>
        <v>1766.25</v>
      </c>
      <c r="AD74" s="1"/>
    </row>
    <row r="75" spans="1:30" s="26" customFormat="1" ht="14.4" x14ac:dyDescent="0.3">
      <c r="A75" s="24" t="s">
        <v>29</v>
      </c>
      <c r="B75" s="24" t="s">
        <v>23</v>
      </c>
      <c r="C75" s="24" t="s">
        <v>75</v>
      </c>
      <c r="D75" s="24" t="s">
        <v>132</v>
      </c>
      <c r="E75" s="24" t="s">
        <v>189</v>
      </c>
      <c r="F75" s="24" t="s">
        <v>107</v>
      </c>
      <c r="G75" s="23" t="s">
        <v>91</v>
      </c>
      <c r="H75" s="24" t="s">
        <v>89</v>
      </c>
      <c r="I75" s="32" t="s">
        <v>153</v>
      </c>
      <c r="J75" s="24" t="s">
        <v>157</v>
      </c>
      <c r="K75" s="24" t="s">
        <v>71</v>
      </c>
      <c r="L75" s="25">
        <v>2300</v>
      </c>
      <c r="M75" s="23">
        <f t="shared" si="24"/>
        <v>1725</v>
      </c>
      <c r="N75" s="23">
        <f t="shared" si="25"/>
        <v>2875</v>
      </c>
      <c r="O75" s="25">
        <v>2300</v>
      </c>
      <c r="P75" s="13">
        <f t="shared" si="26"/>
        <v>1725</v>
      </c>
      <c r="Q75" s="13">
        <f t="shared" si="27"/>
        <v>2875</v>
      </c>
      <c r="R75" s="13">
        <v>2300</v>
      </c>
      <c r="S75" s="13">
        <f t="shared" si="28"/>
        <v>1725</v>
      </c>
      <c r="T75" s="13">
        <f t="shared" si="29"/>
        <v>2875</v>
      </c>
      <c r="U75" s="13">
        <v>2300</v>
      </c>
      <c r="V75" s="13">
        <f t="shared" si="30"/>
        <v>1725</v>
      </c>
      <c r="W75" s="13">
        <f t="shared" si="31"/>
        <v>2875</v>
      </c>
      <c r="X75" s="13">
        <v>2300</v>
      </c>
      <c r="Y75" s="13">
        <f t="shared" si="32"/>
        <v>1725</v>
      </c>
      <c r="Z75" s="13">
        <f t="shared" si="33"/>
        <v>2875</v>
      </c>
      <c r="AA75" s="13">
        <v>2300</v>
      </c>
      <c r="AB75" s="13">
        <f t="shared" si="34"/>
        <v>1725</v>
      </c>
      <c r="AC75" s="13">
        <f t="shared" si="35"/>
        <v>2875</v>
      </c>
      <c r="AD75" s="1"/>
    </row>
    <row r="76" spans="1:30" s="26" customFormat="1" ht="14.4" x14ac:dyDescent="0.3">
      <c r="A76" s="24" t="s">
        <v>29</v>
      </c>
      <c r="B76" s="24" t="s">
        <v>23</v>
      </c>
      <c r="C76" s="24" t="s">
        <v>130</v>
      </c>
      <c r="D76" s="24" t="s">
        <v>133</v>
      </c>
      <c r="E76" s="24" t="s">
        <v>189</v>
      </c>
      <c r="F76" s="24" t="s">
        <v>107</v>
      </c>
      <c r="G76" s="23" t="s">
        <v>91</v>
      </c>
      <c r="H76" s="24" t="s">
        <v>89</v>
      </c>
      <c r="I76" s="32" t="s">
        <v>153</v>
      </c>
      <c r="J76" s="24" t="s">
        <v>157</v>
      </c>
      <c r="K76" s="24" t="s">
        <v>71</v>
      </c>
      <c r="L76" s="25">
        <v>2500</v>
      </c>
      <c r="M76" s="23">
        <f t="shared" si="24"/>
        <v>1875</v>
      </c>
      <c r="N76" s="23">
        <f t="shared" si="25"/>
        <v>3125</v>
      </c>
      <c r="O76" s="25">
        <v>2500</v>
      </c>
      <c r="P76" s="13">
        <f t="shared" si="26"/>
        <v>1875</v>
      </c>
      <c r="Q76" s="13">
        <f t="shared" si="27"/>
        <v>3125</v>
      </c>
      <c r="R76" s="13">
        <v>2500</v>
      </c>
      <c r="S76" s="13">
        <f t="shared" si="28"/>
        <v>1875</v>
      </c>
      <c r="T76" s="13">
        <f t="shared" si="29"/>
        <v>3125</v>
      </c>
      <c r="U76" s="13">
        <v>2500</v>
      </c>
      <c r="V76" s="13">
        <f t="shared" si="30"/>
        <v>1875</v>
      </c>
      <c r="W76" s="13">
        <f t="shared" si="31"/>
        <v>3125</v>
      </c>
      <c r="X76" s="13">
        <v>2500</v>
      </c>
      <c r="Y76" s="13">
        <f t="shared" si="32"/>
        <v>1875</v>
      </c>
      <c r="Z76" s="13">
        <f t="shared" si="33"/>
        <v>3125</v>
      </c>
      <c r="AA76" s="13">
        <v>2500</v>
      </c>
      <c r="AB76" s="13">
        <f t="shared" si="34"/>
        <v>1875</v>
      </c>
      <c r="AC76" s="13">
        <f t="shared" si="35"/>
        <v>3125</v>
      </c>
      <c r="AD76" s="1"/>
    </row>
    <row r="77" spans="1:30" s="26" customFormat="1" ht="14.4" x14ac:dyDescent="0.3">
      <c r="A77" s="24" t="s">
        <v>29</v>
      </c>
      <c r="B77" s="24" t="s">
        <v>23</v>
      </c>
      <c r="C77" s="3" t="s">
        <v>255</v>
      </c>
      <c r="D77" s="3" t="s">
        <v>256</v>
      </c>
      <c r="E77" s="24" t="s">
        <v>189</v>
      </c>
      <c r="F77" s="24" t="s">
        <v>107</v>
      </c>
      <c r="G77" s="23" t="s">
        <v>91</v>
      </c>
      <c r="H77" s="24" t="s">
        <v>89</v>
      </c>
      <c r="I77" s="32" t="s">
        <v>153</v>
      </c>
      <c r="J77" s="24" t="s">
        <v>157</v>
      </c>
      <c r="K77" s="24" t="s">
        <v>71</v>
      </c>
      <c r="L77" s="25">
        <v>2160</v>
      </c>
      <c r="M77" s="23">
        <f t="shared" si="24"/>
        <v>1620</v>
      </c>
      <c r="N77" s="23">
        <f t="shared" si="25"/>
        <v>2700</v>
      </c>
      <c r="O77" s="25">
        <v>2160</v>
      </c>
      <c r="P77" s="23">
        <f t="shared" si="26"/>
        <v>1620</v>
      </c>
      <c r="Q77" s="23">
        <f t="shared" si="27"/>
        <v>2700</v>
      </c>
      <c r="R77" s="25">
        <v>2160</v>
      </c>
      <c r="S77" s="23">
        <f t="shared" si="28"/>
        <v>1620</v>
      </c>
      <c r="T77" s="23">
        <f t="shared" si="29"/>
        <v>2700</v>
      </c>
      <c r="U77" s="25">
        <v>2160</v>
      </c>
      <c r="V77" s="23">
        <f t="shared" si="30"/>
        <v>1620</v>
      </c>
      <c r="W77" s="23">
        <f t="shared" si="31"/>
        <v>2700</v>
      </c>
      <c r="X77" s="25">
        <v>2160</v>
      </c>
      <c r="Y77" s="23">
        <f t="shared" si="32"/>
        <v>1620</v>
      </c>
      <c r="Z77" s="23">
        <f t="shared" si="33"/>
        <v>2700</v>
      </c>
      <c r="AA77" s="25">
        <v>2160</v>
      </c>
      <c r="AB77" s="23">
        <f t="shared" si="34"/>
        <v>1620</v>
      </c>
      <c r="AC77" s="23">
        <f t="shared" si="35"/>
        <v>2700</v>
      </c>
      <c r="AD77" s="1"/>
    </row>
    <row r="78" spans="1:30" s="26" customFormat="1" ht="14.4" x14ac:dyDescent="0.3">
      <c r="A78" s="24" t="s">
        <v>29</v>
      </c>
      <c r="B78" s="24" t="s">
        <v>23</v>
      </c>
      <c r="C78" s="24" t="s">
        <v>76</v>
      </c>
      <c r="D78" s="24" t="s">
        <v>136</v>
      </c>
      <c r="E78" s="24" t="s">
        <v>189</v>
      </c>
      <c r="F78" s="24" t="s">
        <v>107</v>
      </c>
      <c r="G78" s="23" t="s">
        <v>91</v>
      </c>
      <c r="H78" s="24" t="s">
        <v>89</v>
      </c>
      <c r="I78" s="32" t="s">
        <v>153</v>
      </c>
      <c r="J78" s="24" t="s">
        <v>157</v>
      </c>
      <c r="K78" s="24" t="s">
        <v>71</v>
      </c>
      <c r="L78" s="25">
        <v>2700</v>
      </c>
      <c r="M78" s="23">
        <f t="shared" si="24"/>
        <v>2025</v>
      </c>
      <c r="N78" s="23">
        <f t="shared" si="25"/>
        <v>3375</v>
      </c>
      <c r="O78" s="25">
        <v>2700</v>
      </c>
      <c r="P78" s="13">
        <f t="shared" si="26"/>
        <v>2025</v>
      </c>
      <c r="Q78" s="13">
        <f t="shared" si="27"/>
        <v>3375</v>
      </c>
      <c r="R78" s="13">
        <v>2700</v>
      </c>
      <c r="S78" s="13">
        <f t="shared" si="28"/>
        <v>2025</v>
      </c>
      <c r="T78" s="13">
        <f t="shared" si="29"/>
        <v>3375</v>
      </c>
      <c r="U78" s="13">
        <v>2700</v>
      </c>
      <c r="V78" s="13">
        <f t="shared" si="30"/>
        <v>2025</v>
      </c>
      <c r="W78" s="13">
        <f t="shared" si="31"/>
        <v>3375</v>
      </c>
      <c r="X78" s="13">
        <v>2700</v>
      </c>
      <c r="Y78" s="13">
        <f t="shared" si="32"/>
        <v>2025</v>
      </c>
      <c r="Z78" s="13">
        <f t="shared" si="33"/>
        <v>3375</v>
      </c>
      <c r="AA78" s="13">
        <v>2700</v>
      </c>
      <c r="AB78" s="13">
        <f t="shared" si="34"/>
        <v>2025</v>
      </c>
      <c r="AC78" s="13">
        <f t="shared" si="35"/>
        <v>3375</v>
      </c>
      <c r="AD78" s="1"/>
    </row>
    <row r="79" spans="1:30" s="26" customFormat="1" ht="14.4" x14ac:dyDescent="0.3">
      <c r="A79" s="24" t="s">
        <v>29</v>
      </c>
      <c r="B79" s="24" t="s">
        <v>23</v>
      </c>
      <c r="C79" s="24" t="s">
        <v>134</v>
      </c>
      <c r="D79" s="24" t="s">
        <v>135</v>
      </c>
      <c r="E79" s="24" t="s">
        <v>189</v>
      </c>
      <c r="F79" s="24" t="s">
        <v>107</v>
      </c>
      <c r="G79" s="23" t="s">
        <v>91</v>
      </c>
      <c r="H79" s="24" t="s">
        <v>89</v>
      </c>
      <c r="I79" s="32" t="s">
        <v>153</v>
      </c>
      <c r="J79" s="24" t="s">
        <v>157</v>
      </c>
      <c r="K79" s="24" t="s">
        <v>71</v>
      </c>
      <c r="L79" s="25">
        <v>4050</v>
      </c>
      <c r="M79" s="23">
        <f t="shared" si="24"/>
        <v>3037.5</v>
      </c>
      <c r="N79" s="23">
        <f t="shared" si="25"/>
        <v>5062.5</v>
      </c>
      <c r="O79" s="25">
        <v>4050</v>
      </c>
      <c r="P79" s="13">
        <f t="shared" si="26"/>
        <v>3037.5</v>
      </c>
      <c r="Q79" s="13">
        <f t="shared" si="27"/>
        <v>5062.5</v>
      </c>
      <c r="R79" s="13">
        <v>4050</v>
      </c>
      <c r="S79" s="13">
        <f t="shared" si="28"/>
        <v>3037.5</v>
      </c>
      <c r="T79" s="13">
        <f t="shared" si="29"/>
        <v>5062.5</v>
      </c>
      <c r="U79" s="13">
        <v>4050</v>
      </c>
      <c r="V79" s="13">
        <f t="shared" si="30"/>
        <v>3037.5</v>
      </c>
      <c r="W79" s="13">
        <f t="shared" si="31"/>
        <v>5062.5</v>
      </c>
      <c r="X79" s="13">
        <v>4050</v>
      </c>
      <c r="Y79" s="13">
        <f t="shared" si="32"/>
        <v>3037.5</v>
      </c>
      <c r="Z79" s="13">
        <f t="shared" si="33"/>
        <v>5062.5</v>
      </c>
      <c r="AA79" s="13">
        <v>4050</v>
      </c>
      <c r="AB79" s="13">
        <f t="shared" si="34"/>
        <v>3037.5</v>
      </c>
      <c r="AC79" s="13">
        <f t="shared" si="35"/>
        <v>5062.5</v>
      </c>
      <c r="AD79" s="1"/>
    </row>
    <row r="80" spans="1:30" ht="14.4" x14ac:dyDescent="0.3">
      <c r="A80" s="24" t="s">
        <v>29</v>
      </c>
      <c r="B80" s="3" t="s">
        <v>23</v>
      </c>
      <c r="C80" s="3" t="s">
        <v>151</v>
      </c>
      <c r="D80" s="3" t="s">
        <v>149</v>
      </c>
      <c r="E80" s="8" t="s">
        <v>38</v>
      </c>
      <c r="F80" s="8" t="s">
        <v>108</v>
      </c>
      <c r="G80" s="13" t="s">
        <v>91</v>
      </c>
      <c r="H80" s="6" t="s">
        <v>89</v>
      </c>
      <c r="I80" s="32" t="s">
        <v>153</v>
      </c>
      <c r="J80" s="3" t="s">
        <v>157</v>
      </c>
      <c r="K80" s="3" t="s">
        <v>71</v>
      </c>
      <c r="L80" s="11">
        <v>1E-4</v>
      </c>
      <c r="M80" s="11">
        <v>0</v>
      </c>
      <c r="N80" s="11">
        <v>2.0000000000000001E-4</v>
      </c>
      <c r="O80" s="11">
        <v>1E-4</v>
      </c>
      <c r="P80" s="11">
        <v>0</v>
      </c>
      <c r="Q80" s="11">
        <v>2.0000000000000001E-4</v>
      </c>
      <c r="R80" s="11">
        <v>0.05</v>
      </c>
      <c r="S80" s="11">
        <f t="shared" ref="S80:S81" si="40">R80*0.75</f>
        <v>3.7500000000000006E-2</v>
      </c>
      <c r="T80" s="11">
        <f t="shared" ref="T80:T81" si="41">R80*1.25</f>
        <v>6.25E-2</v>
      </c>
      <c r="U80" s="11">
        <v>0.17</v>
      </c>
      <c r="V80" s="11">
        <f t="shared" ref="V80:V81" si="42">U80*0.75</f>
        <v>0.1275</v>
      </c>
      <c r="W80" s="11">
        <f t="shared" ref="W80:W81" si="43">U80*1.25</f>
        <v>0.21250000000000002</v>
      </c>
      <c r="X80" s="6">
        <v>0.22</v>
      </c>
      <c r="Y80" s="6">
        <f t="shared" ref="Y80:Y81" si="44">X80*0.75</f>
        <v>0.16500000000000001</v>
      </c>
      <c r="Z80" s="6">
        <f t="shared" ref="Z80:Z81" si="45">X80*1.25</f>
        <v>0.27500000000000002</v>
      </c>
      <c r="AA80" s="6">
        <v>0.28000000000000003</v>
      </c>
      <c r="AB80" s="6">
        <f t="shared" ref="AB80:AB81" si="46">AA80*0.75</f>
        <v>0.21000000000000002</v>
      </c>
      <c r="AC80" s="6">
        <f t="shared" ref="AC80:AC81" si="47">AA80*1.25</f>
        <v>0.35000000000000003</v>
      </c>
    </row>
    <row r="81" spans="1:29" ht="14.4" x14ac:dyDescent="0.3">
      <c r="A81" s="24" t="s">
        <v>29</v>
      </c>
      <c r="B81" s="3" t="s">
        <v>23</v>
      </c>
      <c r="C81" s="3" t="s">
        <v>152</v>
      </c>
      <c r="D81" s="3" t="s">
        <v>150</v>
      </c>
      <c r="E81" s="8" t="s">
        <v>38</v>
      </c>
      <c r="F81" s="8" t="s">
        <v>108</v>
      </c>
      <c r="G81" s="13" t="s">
        <v>91</v>
      </c>
      <c r="H81" s="6" t="s">
        <v>89</v>
      </c>
      <c r="I81" s="32" t="s">
        <v>153</v>
      </c>
      <c r="J81" s="3" t="s">
        <v>157</v>
      </c>
      <c r="K81" s="3" t="s">
        <v>71</v>
      </c>
      <c r="L81" s="11">
        <v>1E-4</v>
      </c>
      <c r="M81" s="11">
        <v>0</v>
      </c>
      <c r="N81" s="11">
        <v>2.0000000000000001E-4</v>
      </c>
      <c r="O81" s="11">
        <v>1E-4</v>
      </c>
      <c r="P81" s="11">
        <v>0</v>
      </c>
      <c r="Q81" s="11">
        <v>2.0000000000000001E-4</v>
      </c>
      <c r="R81" s="11">
        <v>0.02</v>
      </c>
      <c r="S81" s="11">
        <f t="shared" si="40"/>
        <v>1.4999999999999999E-2</v>
      </c>
      <c r="T81" s="11">
        <f t="shared" si="41"/>
        <v>2.5000000000000001E-2</v>
      </c>
      <c r="U81" s="11">
        <v>0.16</v>
      </c>
      <c r="V81" s="11">
        <f t="shared" si="42"/>
        <v>0.12</v>
      </c>
      <c r="W81" s="11">
        <f t="shared" si="43"/>
        <v>0.2</v>
      </c>
      <c r="X81" s="6">
        <v>0.23</v>
      </c>
      <c r="Y81" s="6">
        <f t="shared" si="44"/>
        <v>0.17250000000000001</v>
      </c>
      <c r="Z81" s="6">
        <f t="shared" si="45"/>
        <v>0.28750000000000003</v>
      </c>
      <c r="AA81" s="6">
        <v>0.3</v>
      </c>
      <c r="AB81" s="6">
        <f t="shared" si="46"/>
        <v>0.22499999999999998</v>
      </c>
      <c r="AC81" s="6">
        <f t="shared" si="47"/>
        <v>0.375</v>
      </c>
    </row>
    <row r="82" spans="1:29" x14ac:dyDescent="0.3">
      <c r="A82" s="24" t="s">
        <v>29</v>
      </c>
      <c r="B82" s="24" t="s">
        <v>23</v>
      </c>
      <c r="C82" s="3" t="s">
        <v>73</v>
      </c>
      <c r="D82" s="3" t="s">
        <v>132</v>
      </c>
      <c r="E82" s="8" t="s">
        <v>0</v>
      </c>
      <c r="F82" s="8" t="s">
        <v>109</v>
      </c>
      <c r="G82" s="8" t="s">
        <v>93</v>
      </c>
      <c r="H82" s="3" t="s">
        <v>87</v>
      </c>
      <c r="I82" s="3" t="s">
        <v>77</v>
      </c>
      <c r="J82" s="3" t="s">
        <v>82</v>
      </c>
      <c r="K82" s="3" t="s">
        <v>71</v>
      </c>
      <c r="L82" s="5">
        <v>66</v>
      </c>
      <c r="M82" s="5">
        <v>50</v>
      </c>
      <c r="N82" s="5">
        <v>70</v>
      </c>
      <c r="O82" s="5">
        <v>66</v>
      </c>
      <c r="P82" s="5">
        <v>50</v>
      </c>
      <c r="Q82" s="5">
        <v>70</v>
      </c>
      <c r="R82" s="5">
        <v>66</v>
      </c>
      <c r="S82" s="5">
        <v>50</v>
      </c>
      <c r="T82" s="5">
        <v>70</v>
      </c>
      <c r="U82" s="5">
        <v>66</v>
      </c>
      <c r="V82" s="5">
        <v>50</v>
      </c>
      <c r="W82" s="5">
        <v>70</v>
      </c>
      <c r="X82" s="5">
        <v>66</v>
      </c>
      <c r="Y82" s="5">
        <v>50</v>
      </c>
      <c r="Z82" s="5">
        <v>70</v>
      </c>
      <c r="AA82" s="5">
        <v>66</v>
      </c>
      <c r="AB82" s="5">
        <v>50</v>
      </c>
      <c r="AC82" s="5">
        <v>70</v>
      </c>
    </row>
    <row r="83" spans="1:29" x14ac:dyDescent="0.3">
      <c r="A83" s="24" t="s">
        <v>29</v>
      </c>
      <c r="B83" s="24" t="s">
        <v>23</v>
      </c>
      <c r="C83" s="3" t="s">
        <v>74</v>
      </c>
      <c r="D83" s="3" t="s">
        <v>132</v>
      </c>
      <c r="E83" s="8" t="s">
        <v>0</v>
      </c>
      <c r="F83" s="8" t="s">
        <v>109</v>
      </c>
      <c r="G83" s="8" t="s">
        <v>93</v>
      </c>
      <c r="H83" s="3" t="s">
        <v>87</v>
      </c>
      <c r="I83" s="3" t="s">
        <v>77</v>
      </c>
      <c r="J83" s="3" t="s">
        <v>82</v>
      </c>
      <c r="K83" s="3" t="s">
        <v>71</v>
      </c>
      <c r="L83" s="5">
        <v>38</v>
      </c>
      <c r="M83" s="5">
        <v>30</v>
      </c>
      <c r="N83" s="5">
        <v>43</v>
      </c>
      <c r="O83" s="5">
        <v>38</v>
      </c>
      <c r="P83" s="5">
        <v>30</v>
      </c>
      <c r="Q83" s="5">
        <v>43</v>
      </c>
      <c r="R83" s="5">
        <v>38</v>
      </c>
      <c r="S83" s="5">
        <v>30</v>
      </c>
      <c r="T83" s="5">
        <v>43</v>
      </c>
      <c r="U83" s="5">
        <v>38</v>
      </c>
      <c r="V83" s="5">
        <v>30</v>
      </c>
      <c r="W83" s="5">
        <v>43</v>
      </c>
      <c r="X83" s="5">
        <v>38</v>
      </c>
      <c r="Y83" s="5">
        <v>30</v>
      </c>
      <c r="Z83" s="5">
        <v>43</v>
      </c>
      <c r="AA83" s="5">
        <v>38</v>
      </c>
      <c r="AB83" s="5">
        <v>30</v>
      </c>
      <c r="AC83" s="5">
        <v>43</v>
      </c>
    </row>
    <row r="84" spans="1:29" x14ac:dyDescent="0.3">
      <c r="A84" s="24" t="s">
        <v>29</v>
      </c>
      <c r="B84" s="24" t="s">
        <v>23</v>
      </c>
      <c r="C84" s="3" t="s">
        <v>75</v>
      </c>
      <c r="D84" s="3" t="s">
        <v>132</v>
      </c>
      <c r="E84" s="8" t="s">
        <v>0</v>
      </c>
      <c r="F84" s="8" t="s">
        <v>109</v>
      </c>
      <c r="G84" s="8" t="s">
        <v>93</v>
      </c>
      <c r="H84" s="3" t="s">
        <v>87</v>
      </c>
      <c r="I84" s="3" t="s">
        <v>77</v>
      </c>
      <c r="J84" s="3" t="s">
        <v>82</v>
      </c>
      <c r="K84" s="3" t="s">
        <v>71</v>
      </c>
      <c r="L84" s="5">
        <v>35</v>
      </c>
      <c r="M84" s="5">
        <v>27</v>
      </c>
      <c r="N84" s="5">
        <v>44</v>
      </c>
      <c r="O84" s="5">
        <v>35</v>
      </c>
      <c r="P84" s="5">
        <v>27</v>
      </c>
      <c r="Q84" s="5">
        <v>44</v>
      </c>
      <c r="R84" s="5">
        <v>35</v>
      </c>
      <c r="S84" s="5">
        <v>27</v>
      </c>
      <c r="T84" s="5">
        <v>44</v>
      </c>
      <c r="U84" s="5">
        <v>35</v>
      </c>
      <c r="V84" s="5">
        <v>27</v>
      </c>
      <c r="W84" s="5">
        <v>44</v>
      </c>
      <c r="X84" s="5">
        <v>35</v>
      </c>
      <c r="Y84" s="5">
        <v>27</v>
      </c>
      <c r="Z84" s="5">
        <v>44</v>
      </c>
      <c r="AA84" s="5">
        <v>35</v>
      </c>
      <c r="AB84" s="5">
        <v>27</v>
      </c>
      <c r="AC84" s="5">
        <v>44</v>
      </c>
    </row>
    <row r="85" spans="1:29" x14ac:dyDescent="0.3">
      <c r="A85" s="24" t="s">
        <v>29</v>
      </c>
      <c r="B85" s="24" t="s">
        <v>23</v>
      </c>
      <c r="C85" s="3" t="s">
        <v>130</v>
      </c>
      <c r="D85" s="3" t="s">
        <v>133</v>
      </c>
      <c r="E85" s="8" t="s">
        <v>0</v>
      </c>
      <c r="F85" s="8" t="s">
        <v>109</v>
      </c>
      <c r="G85" s="8" t="s">
        <v>93</v>
      </c>
      <c r="H85" s="3" t="s">
        <v>87</v>
      </c>
      <c r="I85" s="3" t="s">
        <v>77</v>
      </c>
      <c r="J85" s="3" t="s">
        <v>82</v>
      </c>
      <c r="K85" s="3" t="s">
        <v>71</v>
      </c>
      <c r="L85" s="5">
        <v>29</v>
      </c>
      <c r="M85" s="5">
        <v>26</v>
      </c>
      <c r="N85" s="5">
        <v>39</v>
      </c>
      <c r="O85" s="5">
        <v>29</v>
      </c>
      <c r="P85" s="5">
        <v>26</v>
      </c>
      <c r="Q85" s="5">
        <v>39</v>
      </c>
      <c r="R85" s="5">
        <v>29</v>
      </c>
      <c r="S85" s="5">
        <v>26</v>
      </c>
      <c r="T85" s="5">
        <v>39</v>
      </c>
      <c r="U85" s="5">
        <v>29</v>
      </c>
      <c r="V85" s="5">
        <v>26</v>
      </c>
      <c r="W85" s="5">
        <v>39</v>
      </c>
      <c r="X85" s="5">
        <v>29</v>
      </c>
      <c r="Y85" s="5">
        <v>26</v>
      </c>
      <c r="Z85" s="5">
        <v>39</v>
      </c>
      <c r="AA85" s="5">
        <v>29</v>
      </c>
      <c r="AB85" s="5">
        <v>26</v>
      </c>
      <c r="AC85" s="5">
        <v>39</v>
      </c>
    </row>
    <row r="86" spans="1:29" x14ac:dyDescent="0.3">
      <c r="A86" s="24" t="s">
        <v>29</v>
      </c>
      <c r="B86" s="24" t="s">
        <v>23</v>
      </c>
      <c r="C86" s="3" t="s">
        <v>255</v>
      </c>
      <c r="D86" s="3" t="s">
        <v>256</v>
      </c>
      <c r="E86" s="8" t="s">
        <v>0</v>
      </c>
      <c r="F86" s="8" t="s">
        <v>109</v>
      </c>
      <c r="G86" s="8" t="s">
        <v>93</v>
      </c>
      <c r="H86" s="3" t="s">
        <v>87</v>
      </c>
      <c r="I86" s="3" t="s">
        <v>77</v>
      </c>
      <c r="J86" s="3" t="s">
        <v>82</v>
      </c>
      <c r="K86" s="3" t="s">
        <v>71</v>
      </c>
      <c r="L86" s="5">
        <v>28.5</v>
      </c>
      <c r="M86" s="5">
        <v>25</v>
      </c>
      <c r="N86" s="5">
        <v>30</v>
      </c>
      <c r="O86" s="5">
        <v>28.5</v>
      </c>
      <c r="P86" s="5">
        <v>25</v>
      </c>
      <c r="Q86" s="5">
        <v>30</v>
      </c>
      <c r="R86" s="5">
        <v>28.5</v>
      </c>
      <c r="S86" s="5">
        <v>25</v>
      </c>
      <c r="T86" s="5">
        <v>30</v>
      </c>
      <c r="U86" s="5">
        <v>28.5</v>
      </c>
      <c r="V86" s="5">
        <v>25</v>
      </c>
      <c r="W86" s="5">
        <v>30</v>
      </c>
      <c r="X86" s="5">
        <v>28.5</v>
      </c>
      <c r="Y86" s="5">
        <v>25</v>
      </c>
      <c r="Z86" s="5">
        <v>30</v>
      </c>
      <c r="AA86" s="5">
        <v>28.5</v>
      </c>
      <c r="AB86" s="5">
        <v>25</v>
      </c>
      <c r="AC86" s="5">
        <v>30</v>
      </c>
    </row>
    <row r="87" spans="1:29" x14ac:dyDescent="0.3">
      <c r="A87" s="24" t="s">
        <v>29</v>
      </c>
      <c r="B87" s="24" t="s">
        <v>23</v>
      </c>
      <c r="C87" s="3" t="s">
        <v>76</v>
      </c>
      <c r="D87" s="3" t="s">
        <v>136</v>
      </c>
      <c r="E87" s="8" t="s">
        <v>0</v>
      </c>
      <c r="F87" s="8" t="s">
        <v>109</v>
      </c>
      <c r="G87" s="8" t="s">
        <v>93</v>
      </c>
      <c r="H87" s="3" t="s">
        <v>87</v>
      </c>
      <c r="I87" s="3" t="s">
        <v>77</v>
      </c>
      <c r="J87" s="3" t="s">
        <v>82</v>
      </c>
      <c r="K87" s="3" t="s">
        <v>71</v>
      </c>
      <c r="L87" s="5">
        <v>28</v>
      </c>
      <c r="M87" s="5">
        <v>25</v>
      </c>
      <c r="N87" s="5">
        <v>33</v>
      </c>
      <c r="O87" s="5">
        <v>28</v>
      </c>
      <c r="P87" s="5">
        <v>25</v>
      </c>
      <c r="Q87" s="5">
        <v>33</v>
      </c>
      <c r="R87" s="5">
        <v>28</v>
      </c>
      <c r="S87" s="5">
        <v>25</v>
      </c>
      <c r="T87" s="5">
        <v>33</v>
      </c>
      <c r="U87" s="5">
        <v>28</v>
      </c>
      <c r="V87" s="5">
        <v>25</v>
      </c>
      <c r="W87" s="5">
        <v>33</v>
      </c>
      <c r="X87" s="5">
        <v>28</v>
      </c>
      <c r="Y87" s="5">
        <v>25</v>
      </c>
      <c r="Z87" s="5">
        <v>33</v>
      </c>
      <c r="AA87" s="5">
        <v>28</v>
      </c>
      <c r="AB87" s="5">
        <v>25</v>
      </c>
      <c r="AC87" s="5">
        <v>33</v>
      </c>
    </row>
    <row r="88" spans="1:29" x14ac:dyDescent="0.3">
      <c r="A88" s="24" t="s">
        <v>29</v>
      </c>
      <c r="B88" s="24" t="s">
        <v>23</v>
      </c>
      <c r="C88" s="3" t="s">
        <v>134</v>
      </c>
      <c r="D88" s="3" t="s">
        <v>135</v>
      </c>
      <c r="E88" s="8" t="s">
        <v>0</v>
      </c>
      <c r="F88" s="8" t="s">
        <v>109</v>
      </c>
      <c r="G88" s="8" t="s">
        <v>93</v>
      </c>
      <c r="H88" s="3" t="s">
        <v>87</v>
      </c>
      <c r="I88" s="3" t="s">
        <v>77</v>
      </c>
      <c r="J88" s="3" t="s">
        <v>82</v>
      </c>
      <c r="K88" s="3" t="s">
        <v>71</v>
      </c>
      <c r="L88" s="5">
        <v>22</v>
      </c>
      <c r="M88" s="5">
        <v>20</v>
      </c>
      <c r="N88" s="5">
        <v>24</v>
      </c>
      <c r="O88" s="5">
        <v>22</v>
      </c>
      <c r="P88" s="5">
        <v>20</v>
      </c>
      <c r="Q88" s="5">
        <v>24</v>
      </c>
      <c r="R88" s="5">
        <v>22</v>
      </c>
      <c r="S88" s="5">
        <v>20</v>
      </c>
      <c r="T88" s="5">
        <v>24</v>
      </c>
      <c r="U88" s="5">
        <v>22</v>
      </c>
      <c r="V88" s="5">
        <v>20</v>
      </c>
      <c r="W88" s="5">
        <v>24</v>
      </c>
      <c r="X88" s="5">
        <v>22</v>
      </c>
      <c r="Y88" s="5">
        <v>20</v>
      </c>
      <c r="Z88" s="5">
        <v>24</v>
      </c>
      <c r="AA88" s="5">
        <v>22</v>
      </c>
      <c r="AB88" s="5">
        <v>20</v>
      </c>
      <c r="AC88" s="5">
        <v>24</v>
      </c>
    </row>
    <row r="89" spans="1:29" x14ac:dyDescent="0.3">
      <c r="A89" s="24" t="s">
        <v>29</v>
      </c>
      <c r="B89" s="24" t="s">
        <v>23</v>
      </c>
      <c r="C89" s="3" t="s">
        <v>73</v>
      </c>
      <c r="D89" s="3" t="s">
        <v>132</v>
      </c>
      <c r="E89" s="3" t="s">
        <v>72</v>
      </c>
      <c r="F89" s="3" t="s">
        <v>110</v>
      </c>
      <c r="G89" s="13" t="s">
        <v>91</v>
      </c>
      <c r="H89" s="3" t="s">
        <v>87</v>
      </c>
      <c r="I89" s="3" t="s">
        <v>77</v>
      </c>
      <c r="J89" s="3" t="s">
        <v>81</v>
      </c>
      <c r="K89" s="3" t="s">
        <v>71</v>
      </c>
      <c r="L89" s="5">
        <v>4.0999999999999996</v>
      </c>
      <c r="M89" s="19">
        <v>3.9</v>
      </c>
      <c r="N89" s="19">
        <v>4.5</v>
      </c>
      <c r="O89" s="5">
        <v>4.0999999999999996</v>
      </c>
      <c r="P89" s="19">
        <v>3.9</v>
      </c>
      <c r="Q89" s="19">
        <v>4.5</v>
      </c>
      <c r="R89" s="5">
        <v>4.0999999999999996</v>
      </c>
      <c r="S89" s="19">
        <v>3.9</v>
      </c>
      <c r="T89" s="19">
        <v>4.5</v>
      </c>
      <c r="U89" s="9">
        <f>R89*0.95</f>
        <v>3.8949999999999996</v>
      </c>
      <c r="V89" s="9">
        <f t="shared" ref="V89:AC95" si="48">S89*0.95</f>
        <v>3.7049999999999996</v>
      </c>
      <c r="W89" s="9">
        <f t="shared" si="48"/>
        <v>4.2749999999999995</v>
      </c>
      <c r="X89" s="9">
        <f t="shared" si="48"/>
        <v>3.7002499999999996</v>
      </c>
      <c r="Y89" s="9">
        <f t="shared" si="48"/>
        <v>3.5197499999999993</v>
      </c>
      <c r="Z89" s="9">
        <f t="shared" si="48"/>
        <v>4.0612499999999994</v>
      </c>
      <c r="AA89" s="9">
        <f t="shared" si="48"/>
        <v>3.5152374999999996</v>
      </c>
      <c r="AB89" s="9">
        <f t="shared" si="48"/>
        <v>3.3437624999999991</v>
      </c>
      <c r="AC89" s="9">
        <f t="shared" si="48"/>
        <v>3.8581874999999992</v>
      </c>
    </row>
    <row r="90" spans="1:29" x14ac:dyDescent="0.3">
      <c r="A90" s="24" t="s">
        <v>29</v>
      </c>
      <c r="B90" s="24" t="s">
        <v>23</v>
      </c>
      <c r="C90" s="3" t="s">
        <v>74</v>
      </c>
      <c r="D90" s="3" t="s">
        <v>132</v>
      </c>
      <c r="E90" s="3" t="s">
        <v>72</v>
      </c>
      <c r="F90" s="3" t="s">
        <v>110</v>
      </c>
      <c r="G90" s="13" t="s">
        <v>91</v>
      </c>
      <c r="H90" s="3" t="s">
        <v>87</v>
      </c>
      <c r="I90" s="3" t="s">
        <v>77</v>
      </c>
      <c r="J90" s="3" t="s">
        <v>81</v>
      </c>
      <c r="K90" s="3" t="s">
        <v>71</v>
      </c>
      <c r="L90" s="5">
        <v>5.3</v>
      </c>
      <c r="M90" s="19">
        <v>5</v>
      </c>
      <c r="N90" s="19">
        <v>6.4</v>
      </c>
      <c r="O90" s="5">
        <v>5.3</v>
      </c>
      <c r="P90" s="19">
        <v>5</v>
      </c>
      <c r="Q90" s="19">
        <v>6.4</v>
      </c>
      <c r="R90" s="5">
        <v>5.3</v>
      </c>
      <c r="S90" s="19">
        <v>5</v>
      </c>
      <c r="T90" s="19">
        <v>6.4</v>
      </c>
      <c r="U90" s="9">
        <f t="shared" ref="U90:U95" si="49">R90*0.95</f>
        <v>5.0349999999999993</v>
      </c>
      <c r="V90" s="9">
        <f t="shared" si="48"/>
        <v>4.75</v>
      </c>
      <c r="W90" s="9">
        <f t="shared" si="48"/>
        <v>6.08</v>
      </c>
      <c r="X90" s="9">
        <f t="shared" si="48"/>
        <v>4.7832499999999989</v>
      </c>
      <c r="Y90" s="9">
        <f t="shared" si="48"/>
        <v>4.5125000000000002</v>
      </c>
      <c r="Z90" s="9">
        <f t="shared" si="48"/>
        <v>5.7759999999999998</v>
      </c>
      <c r="AA90" s="9">
        <f t="shared" si="48"/>
        <v>4.5440874999999989</v>
      </c>
      <c r="AB90" s="9">
        <f t="shared" si="48"/>
        <v>4.2868750000000002</v>
      </c>
      <c r="AC90" s="9">
        <f t="shared" si="48"/>
        <v>5.4871999999999996</v>
      </c>
    </row>
    <row r="91" spans="1:29" x14ac:dyDescent="0.3">
      <c r="A91" s="24" t="s">
        <v>29</v>
      </c>
      <c r="B91" s="24" t="s">
        <v>23</v>
      </c>
      <c r="C91" s="3" t="s">
        <v>75</v>
      </c>
      <c r="D91" s="3" t="s">
        <v>132</v>
      </c>
      <c r="E91" s="3" t="s">
        <v>72</v>
      </c>
      <c r="F91" s="3" t="s">
        <v>110</v>
      </c>
      <c r="G91" s="13" t="s">
        <v>91</v>
      </c>
      <c r="H91" s="3" t="s">
        <v>87</v>
      </c>
      <c r="I91" s="3" t="s">
        <v>77</v>
      </c>
      <c r="J91" s="3" t="s">
        <v>81</v>
      </c>
      <c r="K91" s="3" t="s">
        <v>71</v>
      </c>
      <c r="L91" s="5">
        <v>7.5</v>
      </c>
      <c r="M91" s="19">
        <v>7.3</v>
      </c>
      <c r="N91" s="19">
        <v>7.8</v>
      </c>
      <c r="O91" s="5">
        <v>7.5</v>
      </c>
      <c r="P91" s="19">
        <v>7.3</v>
      </c>
      <c r="Q91" s="19">
        <v>7.8</v>
      </c>
      <c r="R91" s="5">
        <v>7.5</v>
      </c>
      <c r="S91" s="19">
        <v>7.3</v>
      </c>
      <c r="T91" s="19">
        <v>7.8</v>
      </c>
      <c r="U91" s="9">
        <f t="shared" si="49"/>
        <v>7.125</v>
      </c>
      <c r="V91" s="9">
        <f t="shared" si="48"/>
        <v>6.9349999999999996</v>
      </c>
      <c r="W91" s="9">
        <f t="shared" si="48"/>
        <v>7.4099999999999993</v>
      </c>
      <c r="X91" s="9">
        <f t="shared" si="48"/>
        <v>6.7687499999999998</v>
      </c>
      <c r="Y91" s="9">
        <f t="shared" si="48"/>
        <v>6.5882499999999995</v>
      </c>
      <c r="Z91" s="9">
        <f t="shared" si="48"/>
        <v>7.0394999999999985</v>
      </c>
      <c r="AA91" s="9">
        <f t="shared" si="48"/>
        <v>6.4303124999999994</v>
      </c>
      <c r="AB91" s="9">
        <f t="shared" si="48"/>
        <v>6.2588374999999994</v>
      </c>
      <c r="AC91" s="9">
        <f t="shared" si="48"/>
        <v>6.6875249999999982</v>
      </c>
    </row>
    <row r="92" spans="1:29" x14ac:dyDescent="0.3">
      <c r="A92" s="24" t="s">
        <v>29</v>
      </c>
      <c r="B92" s="24" t="s">
        <v>23</v>
      </c>
      <c r="C92" s="3" t="s">
        <v>130</v>
      </c>
      <c r="D92" s="3" t="s">
        <v>133</v>
      </c>
      <c r="E92" s="3" t="s">
        <v>72</v>
      </c>
      <c r="F92" s="3" t="s">
        <v>110</v>
      </c>
      <c r="G92" s="13" t="s">
        <v>91</v>
      </c>
      <c r="H92" s="3" t="s">
        <v>87</v>
      </c>
      <c r="I92" s="3" t="s">
        <v>77</v>
      </c>
      <c r="J92" s="3" t="s">
        <v>81</v>
      </c>
      <c r="K92" s="3" t="s">
        <v>71</v>
      </c>
      <c r="L92" s="5">
        <v>7.5</v>
      </c>
      <c r="M92" s="19">
        <v>7.3</v>
      </c>
      <c r="N92" s="19">
        <v>7.8</v>
      </c>
      <c r="O92" s="5">
        <v>7.5</v>
      </c>
      <c r="P92" s="19">
        <v>7.3</v>
      </c>
      <c r="Q92" s="19">
        <v>7.8</v>
      </c>
      <c r="R92" s="5">
        <v>7.5</v>
      </c>
      <c r="S92" s="19">
        <v>7.3</v>
      </c>
      <c r="T92" s="19">
        <v>7.8</v>
      </c>
      <c r="U92" s="9">
        <f t="shared" si="49"/>
        <v>7.125</v>
      </c>
      <c r="V92" s="9">
        <f t="shared" si="48"/>
        <v>6.9349999999999996</v>
      </c>
      <c r="W92" s="9">
        <f t="shared" si="48"/>
        <v>7.4099999999999993</v>
      </c>
      <c r="X92" s="9">
        <f t="shared" si="48"/>
        <v>6.7687499999999998</v>
      </c>
      <c r="Y92" s="9">
        <f t="shared" si="48"/>
        <v>6.5882499999999995</v>
      </c>
      <c r="Z92" s="9">
        <f t="shared" si="48"/>
        <v>7.0394999999999985</v>
      </c>
      <c r="AA92" s="9">
        <f t="shared" si="48"/>
        <v>6.4303124999999994</v>
      </c>
      <c r="AB92" s="9">
        <f t="shared" si="48"/>
        <v>6.2588374999999994</v>
      </c>
      <c r="AC92" s="9">
        <f t="shared" si="48"/>
        <v>6.6875249999999982</v>
      </c>
    </row>
    <row r="93" spans="1:29" x14ac:dyDescent="0.3">
      <c r="A93" s="24" t="s">
        <v>29</v>
      </c>
      <c r="B93" s="24" t="s">
        <v>23</v>
      </c>
      <c r="C93" s="3" t="s">
        <v>255</v>
      </c>
      <c r="D93" s="3" t="s">
        <v>256</v>
      </c>
      <c r="E93" s="3" t="s">
        <v>72</v>
      </c>
      <c r="F93" s="3" t="s">
        <v>110</v>
      </c>
      <c r="G93" s="13" t="s">
        <v>91</v>
      </c>
      <c r="H93" s="3" t="s">
        <v>87</v>
      </c>
      <c r="I93" s="3" t="s">
        <v>77</v>
      </c>
      <c r="J93" s="3" t="s">
        <v>81</v>
      </c>
      <c r="K93" s="3" t="s">
        <v>71</v>
      </c>
      <c r="L93" s="3">
        <v>8</v>
      </c>
      <c r="M93" s="19">
        <v>7.9</v>
      </c>
      <c r="N93" s="19">
        <v>8.4</v>
      </c>
      <c r="O93" s="3">
        <v>8</v>
      </c>
      <c r="P93" s="19">
        <v>7.9</v>
      </c>
      <c r="Q93" s="19">
        <v>8.4</v>
      </c>
      <c r="R93" s="3">
        <v>8</v>
      </c>
      <c r="S93" s="19">
        <v>7.9</v>
      </c>
      <c r="T93" s="19">
        <v>8.4</v>
      </c>
      <c r="U93" s="3">
        <v>8</v>
      </c>
      <c r="V93" s="19">
        <v>7.9</v>
      </c>
      <c r="W93" s="19">
        <v>8.4</v>
      </c>
      <c r="X93" s="3">
        <v>8</v>
      </c>
      <c r="Y93" s="19">
        <v>7.9</v>
      </c>
      <c r="Z93" s="19">
        <v>8.4</v>
      </c>
      <c r="AA93" s="3">
        <v>8</v>
      </c>
      <c r="AB93" s="19">
        <v>7.9</v>
      </c>
      <c r="AC93" s="19">
        <v>8.4</v>
      </c>
    </row>
    <row r="94" spans="1:29" x14ac:dyDescent="0.3">
      <c r="A94" s="24" t="s">
        <v>29</v>
      </c>
      <c r="B94" s="24" t="s">
        <v>23</v>
      </c>
      <c r="C94" s="3" t="s">
        <v>76</v>
      </c>
      <c r="D94" s="3" t="s">
        <v>136</v>
      </c>
      <c r="E94" s="3" t="s">
        <v>72</v>
      </c>
      <c r="F94" s="3" t="s">
        <v>110</v>
      </c>
      <c r="G94" s="13" t="s">
        <v>91</v>
      </c>
      <c r="H94" s="3" t="s">
        <v>87</v>
      </c>
      <c r="I94" s="3" t="s">
        <v>77</v>
      </c>
      <c r="J94" s="3" t="s">
        <v>81</v>
      </c>
      <c r="K94" s="3" t="s">
        <v>71</v>
      </c>
      <c r="L94" s="3">
        <v>8</v>
      </c>
      <c r="M94" s="19">
        <v>7.9</v>
      </c>
      <c r="N94" s="19">
        <v>8.4</v>
      </c>
      <c r="O94" s="3">
        <v>8</v>
      </c>
      <c r="P94" s="19">
        <v>7.9</v>
      </c>
      <c r="Q94" s="19">
        <v>8.4</v>
      </c>
      <c r="R94" s="3">
        <v>8</v>
      </c>
      <c r="S94" s="19">
        <v>7.9</v>
      </c>
      <c r="T94" s="19">
        <v>8.4</v>
      </c>
      <c r="U94" s="9">
        <f t="shared" si="49"/>
        <v>7.6</v>
      </c>
      <c r="V94" s="9">
        <f t="shared" si="48"/>
        <v>7.5049999999999999</v>
      </c>
      <c r="W94" s="9">
        <f t="shared" si="48"/>
        <v>7.9799999999999995</v>
      </c>
      <c r="X94" s="9">
        <f t="shared" si="48"/>
        <v>7.22</v>
      </c>
      <c r="Y94" s="9">
        <f t="shared" si="48"/>
        <v>7.1297499999999996</v>
      </c>
      <c r="Z94" s="9">
        <f t="shared" si="48"/>
        <v>7.5809999999999995</v>
      </c>
      <c r="AA94" s="9">
        <f t="shared" si="48"/>
        <v>6.8589999999999991</v>
      </c>
      <c r="AB94" s="9">
        <f t="shared" si="48"/>
        <v>6.7732624999999995</v>
      </c>
      <c r="AC94" s="9">
        <f t="shared" si="48"/>
        <v>7.2019499999999992</v>
      </c>
    </row>
    <row r="95" spans="1:29" x14ac:dyDescent="0.3">
      <c r="A95" s="24" t="s">
        <v>29</v>
      </c>
      <c r="B95" s="24" t="s">
        <v>23</v>
      </c>
      <c r="C95" s="3" t="s">
        <v>134</v>
      </c>
      <c r="D95" s="3" t="s">
        <v>135</v>
      </c>
      <c r="E95" s="3" t="s">
        <v>72</v>
      </c>
      <c r="F95" s="3" t="s">
        <v>110</v>
      </c>
      <c r="G95" s="13" t="s">
        <v>91</v>
      </c>
      <c r="H95" s="3" t="s">
        <v>87</v>
      </c>
      <c r="I95" s="3" t="s">
        <v>77</v>
      </c>
      <c r="J95" s="3" t="s">
        <v>138</v>
      </c>
      <c r="K95" s="3" t="s">
        <v>71</v>
      </c>
      <c r="L95" s="3">
        <v>8</v>
      </c>
      <c r="M95" s="19">
        <v>7.9</v>
      </c>
      <c r="N95" s="19">
        <v>8.4</v>
      </c>
      <c r="O95" s="3">
        <v>8</v>
      </c>
      <c r="P95" s="19">
        <v>7.9</v>
      </c>
      <c r="Q95" s="19">
        <v>8.4</v>
      </c>
      <c r="R95" s="3">
        <v>8</v>
      </c>
      <c r="S95" s="19">
        <v>7.9</v>
      </c>
      <c r="T95" s="19">
        <v>8.4</v>
      </c>
      <c r="U95" s="9">
        <f t="shared" si="49"/>
        <v>7.6</v>
      </c>
      <c r="V95" s="9">
        <f t="shared" si="48"/>
        <v>7.5049999999999999</v>
      </c>
      <c r="W95" s="9">
        <f t="shared" si="48"/>
        <v>7.9799999999999995</v>
      </c>
      <c r="X95" s="9">
        <f t="shared" si="48"/>
        <v>7.22</v>
      </c>
      <c r="Y95" s="9">
        <f t="shared" si="48"/>
        <v>7.1297499999999996</v>
      </c>
      <c r="Z95" s="9">
        <f t="shared" si="48"/>
        <v>7.5809999999999995</v>
      </c>
      <c r="AA95" s="9">
        <f t="shared" si="48"/>
        <v>6.8589999999999991</v>
      </c>
      <c r="AB95" s="9">
        <f t="shared" si="48"/>
        <v>6.7732624999999995</v>
      </c>
      <c r="AC95" s="9">
        <f t="shared" si="48"/>
        <v>7.2019499999999992</v>
      </c>
    </row>
    <row r="96" spans="1:29" x14ac:dyDescent="0.3">
      <c r="A96" s="24" t="s">
        <v>29</v>
      </c>
      <c r="B96" s="24" t="s">
        <v>23</v>
      </c>
      <c r="C96" s="3" t="s">
        <v>23</v>
      </c>
      <c r="D96" s="3" t="s">
        <v>23</v>
      </c>
      <c r="E96" s="8" t="s">
        <v>1</v>
      </c>
      <c r="F96" s="8" t="s">
        <v>108</v>
      </c>
      <c r="G96" s="13" t="s">
        <v>91</v>
      </c>
      <c r="H96" s="6" t="s">
        <v>89</v>
      </c>
      <c r="I96" s="18" t="s">
        <v>83</v>
      </c>
      <c r="J96" s="3"/>
      <c r="K96" s="3" t="s">
        <v>71</v>
      </c>
      <c r="L96" s="10">
        <v>0.6</v>
      </c>
      <c r="M96" s="10">
        <v>0.55000000000000004</v>
      </c>
      <c r="N96" s="10">
        <v>0.65</v>
      </c>
      <c r="O96" s="10">
        <v>0.6</v>
      </c>
      <c r="P96" s="10">
        <v>0.55000000000000004</v>
      </c>
      <c r="Q96" s="10">
        <v>0.65</v>
      </c>
      <c r="R96" s="10">
        <v>0.6</v>
      </c>
      <c r="S96" s="10">
        <v>0.55000000000000004</v>
      </c>
      <c r="T96" s="10">
        <v>0.65</v>
      </c>
      <c r="U96" s="10">
        <v>0.5</v>
      </c>
      <c r="V96" s="10">
        <v>0.45</v>
      </c>
      <c r="W96" s="10">
        <v>0.55000000000000004</v>
      </c>
      <c r="X96" s="10">
        <v>0.46</v>
      </c>
      <c r="Y96" s="10">
        <v>0.4</v>
      </c>
      <c r="Z96" s="10">
        <v>0.5</v>
      </c>
      <c r="AA96" s="10">
        <v>0.35</v>
      </c>
      <c r="AB96" s="10">
        <v>0.3</v>
      </c>
      <c r="AC96" s="10">
        <v>0.4</v>
      </c>
    </row>
    <row r="97" spans="1:29" x14ac:dyDescent="0.3">
      <c r="A97" s="24" t="s">
        <v>29</v>
      </c>
      <c r="B97" s="24" t="s">
        <v>23</v>
      </c>
      <c r="C97" s="3" t="s">
        <v>23</v>
      </c>
      <c r="D97" s="3" t="s">
        <v>23</v>
      </c>
      <c r="E97" s="8" t="s">
        <v>5</v>
      </c>
      <c r="F97" s="8" t="s">
        <v>108</v>
      </c>
      <c r="G97" s="13" t="s">
        <v>91</v>
      </c>
      <c r="H97" s="6" t="s">
        <v>89</v>
      </c>
      <c r="I97" s="18" t="s">
        <v>83</v>
      </c>
      <c r="J97" s="3"/>
      <c r="K97" s="3" t="s">
        <v>71</v>
      </c>
      <c r="L97" s="12">
        <v>5.4999999999999997E-3</v>
      </c>
      <c r="M97" s="12">
        <v>5.0000000000000001E-3</v>
      </c>
      <c r="N97" s="12">
        <v>6.0000000000000001E-3</v>
      </c>
      <c r="O97" s="12">
        <v>5.4999999999999997E-3</v>
      </c>
      <c r="P97" s="12">
        <v>5.0000000000000001E-3</v>
      </c>
      <c r="Q97" s="12">
        <v>6.0000000000000001E-3</v>
      </c>
      <c r="R97" s="12">
        <v>5.4999999999999997E-3</v>
      </c>
      <c r="S97" s="12">
        <v>5.0000000000000001E-3</v>
      </c>
      <c r="T97" s="12">
        <v>6.0000000000000001E-3</v>
      </c>
      <c r="U97" s="12">
        <v>5.0000000000000001E-3</v>
      </c>
      <c r="V97" s="12">
        <v>4.4999999999999997E-3</v>
      </c>
      <c r="W97" s="12">
        <v>5.4999999999999997E-3</v>
      </c>
      <c r="X97" s="12">
        <v>4.4999999999999997E-3</v>
      </c>
      <c r="Y97" s="12">
        <v>4.0000000000000001E-3</v>
      </c>
      <c r="Z97" s="12">
        <v>5.0000000000000001E-3</v>
      </c>
      <c r="AA97" s="12">
        <v>4.0000000000000001E-3</v>
      </c>
      <c r="AB97" s="12">
        <v>3.5000000000000001E-3</v>
      </c>
      <c r="AC97" s="12">
        <v>4.4999999999999997E-3</v>
      </c>
    </row>
    <row r="98" spans="1:29" x14ac:dyDescent="0.3">
      <c r="A98" s="24" t="s">
        <v>29</v>
      </c>
      <c r="B98" s="24" t="s">
        <v>23</v>
      </c>
      <c r="C98" s="3" t="s">
        <v>23</v>
      </c>
      <c r="D98" s="3" t="s">
        <v>23</v>
      </c>
      <c r="E98" s="8" t="s">
        <v>3</v>
      </c>
      <c r="F98" s="8" t="s">
        <v>111</v>
      </c>
      <c r="G98" s="8" t="s">
        <v>92</v>
      </c>
      <c r="H98" s="3" t="s">
        <v>87</v>
      </c>
      <c r="I98" s="3" t="s">
        <v>79</v>
      </c>
      <c r="J98" s="3"/>
      <c r="K98" s="3" t="s">
        <v>126</v>
      </c>
      <c r="L98" s="5">
        <v>1</v>
      </c>
      <c r="M98" s="5"/>
      <c r="N98" s="5"/>
      <c r="O98" s="5">
        <v>1</v>
      </c>
      <c r="P98" s="5"/>
      <c r="Q98" s="5"/>
      <c r="R98" s="5">
        <v>1</v>
      </c>
      <c r="S98" s="5"/>
      <c r="T98" s="5"/>
      <c r="U98" s="5">
        <v>1</v>
      </c>
      <c r="V98" s="5"/>
      <c r="W98" s="5"/>
      <c r="X98" s="5">
        <v>1</v>
      </c>
      <c r="Y98" s="5"/>
      <c r="Z98" s="5"/>
      <c r="AA98" s="5">
        <v>1</v>
      </c>
      <c r="AB98" s="5"/>
      <c r="AC98" s="5"/>
    </row>
    <row r="99" spans="1:29" x14ac:dyDescent="0.3">
      <c r="A99" s="24" t="s">
        <v>29</v>
      </c>
      <c r="B99" s="24" t="s">
        <v>23</v>
      </c>
      <c r="C99" s="3" t="s">
        <v>23</v>
      </c>
      <c r="D99" s="3" t="s">
        <v>23</v>
      </c>
      <c r="E99" s="8" t="s">
        <v>4</v>
      </c>
      <c r="F99" s="8" t="s">
        <v>107</v>
      </c>
      <c r="G99" s="8" t="s">
        <v>92</v>
      </c>
      <c r="H99" s="3" t="s">
        <v>87</v>
      </c>
      <c r="I99" s="3" t="s">
        <v>79</v>
      </c>
      <c r="J99" s="3"/>
      <c r="K99" s="3" t="s">
        <v>71</v>
      </c>
      <c r="L99" s="5">
        <v>75</v>
      </c>
      <c r="M99" s="5">
        <v>60</v>
      </c>
      <c r="N99" s="5">
        <v>90</v>
      </c>
      <c r="O99" s="5">
        <v>75</v>
      </c>
      <c r="P99" s="5">
        <v>60</v>
      </c>
      <c r="Q99" s="5">
        <v>90</v>
      </c>
      <c r="R99" s="5">
        <v>75</v>
      </c>
      <c r="S99" s="5">
        <v>60</v>
      </c>
      <c r="T99" s="5">
        <v>90</v>
      </c>
      <c r="U99" s="5">
        <v>75</v>
      </c>
      <c r="V99" s="5">
        <v>60</v>
      </c>
      <c r="W99" s="5">
        <v>90</v>
      </c>
      <c r="X99" s="5">
        <v>75</v>
      </c>
      <c r="Y99" s="5">
        <v>60</v>
      </c>
      <c r="Z99" s="5">
        <v>90</v>
      </c>
      <c r="AA99" s="5">
        <v>75</v>
      </c>
      <c r="AB99" s="5">
        <v>60</v>
      </c>
      <c r="AC99" s="5">
        <v>90</v>
      </c>
    </row>
    <row r="100" spans="1:29" x14ac:dyDescent="0.3">
      <c r="A100" s="24" t="s">
        <v>29</v>
      </c>
      <c r="B100" s="24" t="s">
        <v>23</v>
      </c>
      <c r="C100" s="3" t="s">
        <v>73</v>
      </c>
      <c r="D100" s="3" t="s">
        <v>132</v>
      </c>
      <c r="E100" s="8" t="s">
        <v>90</v>
      </c>
      <c r="F100" s="8" t="s">
        <v>107</v>
      </c>
      <c r="G100" s="13" t="s">
        <v>91</v>
      </c>
      <c r="H100" s="3" t="s">
        <v>87</v>
      </c>
      <c r="I100" s="3" t="s">
        <v>77</v>
      </c>
      <c r="J100" s="3" t="s">
        <v>97</v>
      </c>
      <c r="K100" s="3" t="s">
        <v>71</v>
      </c>
      <c r="L100" s="5">
        <v>1575</v>
      </c>
      <c r="M100" s="5">
        <v>1500</v>
      </c>
      <c r="N100" s="5">
        <v>1650</v>
      </c>
      <c r="O100" s="5">
        <v>1575</v>
      </c>
      <c r="P100" s="5">
        <v>1500</v>
      </c>
      <c r="Q100" s="5">
        <v>1650</v>
      </c>
      <c r="R100" s="5">
        <v>1575</v>
      </c>
      <c r="S100" s="5">
        <v>1500</v>
      </c>
      <c r="T100" s="5">
        <v>1650</v>
      </c>
      <c r="U100" s="5">
        <v>1575</v>
      </c>
      <c r="V100" s="5">
        <v>1500</v>
      </c>
      <c r="W100" s="5">
        <v>1650</v>
      </c>
      <c r="X100" s="5">
        <v>1575</v>
      </c>
      <c r="Y100" s="5">
        <v>1500</v>
      </c>
      <c r="Z100" s="5">
        <v>1650</v>
      </c>
      <c r="AA100" s="5">
        <v>1575</v>
      </c>
      <c r="AB100" s="5">
        <v>1500</v>
      </c>
      <c r="AC100" s="5">
        <v>1650</v>
      </c>
    </row>
    <row r="101" spans="1:29" x14ac:dyDescent="0.3">
      <c r="A101" s="24" t="s">
        <v>29</v>
      </c>
      <c r="B101" s="24" t="s">
        <v>23</v>
      </c>
      <c r="C101" s="3" t="s">
        <v>74</v>
      </c>
      <c r="D101" s="3" t="s">
        <v>132</v>
      </c>
      <c r="E101" s="8" t="s">
        <v>90</v>
      </c>
      <c r="F101" s="8" t="s">
        <v>107</v>
      </c>
      <c r="G101" s="13" t="s">
        <v>91</v>
      </c>
      <c r="H101" s="3" t="s">
        <v>87</v>
      </c>
      <c r="I101" s="3" t="s">
        <v>77</v>
      </c>
      <c r="J101" s="3" t="s">
        <v>97</v>
      </c>
      <c r="K101" s="3" t="s">
        <v>71</v>
      </c>
      <c r="L101" s="5">
        <v>3600</v>
      </c>
      <c r="M101" s="5">
        <v>3000</v>
      </c>
      <c r="N101" s="5">
        <v>4000</v>
      </c>
      <c r="O101" s="5">
        <v>3600</v>
      </c>
      <c r="P101" s="5">
        <v>3000</v>
      </c>
      <c r="Q101" s="5">
        <v>4000</v>
      </c>
      <c r="R101" s="5">
        <v>3600</v>
      </c>
      <c r="S101" s="5">
        <v>3000</v>
      </c>
      <c r="T101" s="5">
        <v>4000</v>
      </c>
      <c r="U101" s="5">
        <v>3600</v>
      </c>
      <c r="V101" s="5">
        <v>3000</v>
      </c>
      <c r="W101" s="5">
        <v>4000</v>
      </c>
      <c r="X101" s="5">
        <v>3600</v>
      </c>
      <c r="Y101" s="5">
        <v>3000</v>
      </c>
      <c r="Z101" s="5">
        <v>4000</v>
      </c>
      <c r="AA101" s="5">
        <v>3600</v>
      </c>
      <c r="AB101" s="5">
        <v>3000</v>
      </c>
      <c r="AC101" s="5">
        <v>4000</v>
      </c>
    </row>
    <row r="102" spans="1:29" x14ac:dyDescent="0.3">
      <c r="A102" s="24" t="s">
        <v>29</v>
      </c>
      <c r="B102" s="24" t="s">
        <v>23</v>
      </c>
      <c r="C102" s="3" t="s">
        <v>75</v>
      </c>
      <c r="D102" s="3" t="s">
        <v>132</v>
      </c>
      <c r="E102" s="8" t="s">
        <v>90</v>
      </c>
      <c r="F102" s="8" t="s">
        <v>107</v>
      </c>
      <c r="G102" s="13" t="s">
        <v>91</v>
      </c>
      <c r="H102" s="3" t="s">
        <v>87</v>
      </c>
      <c r="I102" s="3" t="s">
        <v>77</v>
      </c>
      <c r="J102" s="3" t="s">
        <v>97</v>
      </c>
      <c r="K102" s="3" t="s">
        <v>71</v>
      </c>
      <c r="L102" s="5">
        <v>9400</v>
      </c>
      <c r="M102" s="5">
        <v>8000</v>
      </c>
      <c r="N102" s="5">
        <v>10900</v>
      </c>
      <c r="O102" s="5">
        <v>9400</v>
      </c>
      <c r="P102" s="5">
        <v>8000</v>
      </c>
      <c r="Q102" s="5">
        <v>10900</v>
      </c>
      <c r="R102" s="5">
        <v>9400</v>
      </c>
      <c r="S102" s="5">
        <v>8000</v>
      </c>
      <c r="T102" s="5">
        <v>10900</v>
      </c>
      <c r="U102" s="5">
        <v>9400</v>
      </c>
      <c r="V102" s="5">
        <v>8000</v>
      </c>
      <c r="W102" s="5">
        <v>10900</v>
      </c>
      <c r="X102" s="5">
        <v>9400</v>
      </c>
      <c r="Y102" s="5">
        <v>8000</v>
      </c>
      <c r="Z102" s="5">
        <v>10900</v>
      </c>
      <c r="AA102" s="5">
        <v>9400</v>
      </c>
      <c r="AB102" s="5">
        <v>8000</v>
      </c>
      <c r="AC102" s="5">
        <v>10900</v>
      </c>
    </row>
    <row r="103" spans="1:29" x14ac:dyDescent="0.3">
      <c r="A103" s="24" t="s">
        <v>29</v>
      </c>
      <c r="B103" s="24" t="s">
        <v>23</v>
      </c>
      <c r="C103" s="3" t="s">
        <v>130</v>
      </c>
      <c r="D103" s="3" t="s">
        <v>133</v>
      </c>
      <c r="E103" s="8" t="s">
        <v>90</v>
      </c>
      <c r="F103" s="8" t="s">
        <v>107</v>
      </c>
      <c r="G103" s="13" t="s">
        <v>91</v>
      </c>
      <c r="H103" s="3" t="s">
        <v>87</v>
      </c>
      <c r="I103" s="3" t="s">
        <v>77</v>
      </c>
      <c r="J103" s="3" t="s">
        <v>97</v>
      </c>
      <c r="K103" s="3" t="s">
        <v>71</v>
      </c>
      <c r="L103" s="5">
        <v>15400</v>
      </c>
      <c r="M103" s="5">
        <v>14300</v>
      </c>
      <c r="N103" s="5">
        <v>16400</v>
      </c>
      <c r="O103" s="5">
        <v>15400</v>
      </c>
      <c r="P103" s="5">
        <v>14300</v>
      </c>
      <c r="Q103" s="5">
        <v>16400</v>
      </c>
      <c r="R103" s="5">
        <v>15400</v>
      </c>
      <c r="S103" s="5">
        <v>14300</v>
      </c>
      <c r="T103" s="5">
        <v>16400</v>
      </c>
      <c r="U103" s="5">
        <v>15400</v>
      </c>
      <c r="V103" s="5">
        <v>14300</v>
      </c>
      <c r="W103" s="5">
        <v>16400</v>
      </c>
      <c r="X103" s="5">
        <v>15400</v>
      </c>
      <c r="Y103" s="5">
        <v>14300</v>
      </c>
      <c r="Z103" s="5">
        <v>16400</v>
      </c>
      <c r="AA103" s="5">
        <v>15400</v>
      </c>
      <c r="AB103" s="5">
        <v>14300</v>
      </c>
      <c r="AC103" s="5">
        <v>16400</v>
      </c>
    </row>
    <row r="104" spans="1:29" x14ac:dyDescent="0.3">
      <c r="A104" s="24" t="s">
        <v>29</v>
      </c>
      <c r="B104" s="24" t="s">
        <v>23</v>
      </c>
      <c r="C104" s="3" t="s">
        <v>255</v>
      </c>
      <c r="D104" s="3" t="s">
        <v>256</v>
      </c>
      <c r="E104" s="8" t="s">
        <v>90</v>
      </c>
      <c r="F104" s="8" t="s">
        <v>107</v>
      </c>
      <c r="G104" s="13" t="s">
        <v>91</v>
      </c>
      <c r="H104" s="3" t="s">
        <v>87</v>
      </c>
      <c r="I104" s="3" t="s">
        <v>77</v>
      </c>
      <c r="J104" s="3" t="s">
        <v>97</v>
      </c>
      <c r="K104" s="3" t="s">
        <v>71</v>
      </c>
      <c r="L104" s="5">
        <v>20367</v>
      </c>
      <c r="M104" s="5">
        <v>20000</v>
      </c>
      <c r="N104" s="5">
        <v>21000</v>
      </c>
      <c r="O104" s="5">
        <v>20367</v>
      </c>
      <c r="P104" s="5">
        <v>20000</v>
      </c>
      <c r="Q104" s="5">
        <v>21000</v>
      </c>
      <c r="R104" s="5">
        <v>20367</v>
      </c>
      <c r="S104" s="5">
        <v>20000</v>
      </c>
      <c r="T104" s="5">
        <v>21000</v>
      </c>
      <c r="U104" s="5">
        <v>20367</v>
      </c>
      <c r="V104" s="5">
        <v>20000</v>
      </c>
      <c r="W104" s="5">
        <v>21000</v>
      </c>
      <c r="X104" s="5">
        <v>20367</v>
      </c>
      <c r="Y104" s="5">
        <v>20000</v>
      </c>
      <c r="Z104" s="5">
        <v>21000</v>
      </c>
      <c r="AA104" s="5">
        <v>20367</v>
      </c>
      <c r="AB104" s="5">
        <v>20000</v>
      </c>
      <c r="AC104" s="5">
        <v>21000</v>
      </c>
    </row>
    <row r="105" spans="1:29" x14ac:dyDescent="0.3">
      <c r="A105" s="24" t="s">
        <v>29</v>
      </c>
      <c r="B105" s="24" t="s">
        <v>23</v>
      </c>
      <c r="C105" s="3" t="s">
        <v>76</v>
      </c>
      <c r="D105" s="3" t="s">
        <v>136</v>
      </c>
      <c r="E105" s="8" t="s">
        <v>90</v>
      </c>
      <c r="F105" s="8" t="s">
        <v>107</v>
      </c>
      <c r="G105" s="13" t="s">
        <v>91</v>
      </c>
      <c r="H105" s="3" t="s">
        <v>87</v>
      </c>
      <c r="I105" s="3" t="s">
        <v>77</v>
      </c>
      <c r="J105" s="3" t="s">
        <v>97</v>
      </c>
      <c r="K105" s="3" t="s">
        <v>71</v>
      </c>
      <c r="L105" s="5">
        <v>25300</v>
      </c>
      <c r="M105" s="5">
        <v>24600</v>
      </c>
      <c r="N105" s="5">
        <v>28100</v>
      </c>
      <c r="O105" s="5">
        <v>25300</v>
      </c>
      <c r="P105" s="5">
        <v>24600</v>
      </c>
      <c r="Q105" s="5">
        <v>28100</v>
      </c>
      <c r="R105" s="5">
        <v>25300</v>
      </c>
      <c r="S105" s="5">
        <v>24600</v>
      </c>
      <c r="T105" s="5">
        <v>28100</v>
      </c>
      <c r="U105" s="5">
        <v>25300</v>
      </c>
      <c r="V105" s="5">
        <v>24600</v>
      </c>
      <c r="W105" s="5">
        <v>28100</v>
      </c>
      <c r="X105" s="5">
        <v>25300</v>
      </c>
      <c r="Y105" s="5">
        <v>24600</v>
      </c>
      <c r="Z105" s="5">
        <v>28100</v>
      </c>
      <c r="AA105" s="5">
        <v>25300</v>
      </c>
      <c r="AB105" s="5">
        <v>24600</v>
      </c>
      <c r="AC105" s="5">
        <v>28100</v>
      </c>
    </row>
    <row r="106" spans="1:29" x14ac:dyDescent="0.3">
      <c r="A106" s="24" t="s">
        <v>29</v>
      </c>
      <c r="B106" s="24" t="s">
        <v>23</v>
      </c>
      <c r="C106" s="3" t="s">
        <v>134</v>
      </c>
      <c r="D106" s="3" t="s">
        <v>135</v>
      </c>
      <c r="E106" s="8" t="s">
        <v>90</v>
      </c>
      <c r="F106" s="8" t="s">
        <v>107</v>
      </c>
      <c r="G106" s="13" t="s">
        <v>91</v>
      </c>
      <c r="H106" s="3" t="s">
        <v>87</v>
      </c>
      <c r="I106" s="3" t="s">
        <v>77</v>
      </c>
      <c r="J106" s="3" t="s">
        <v>97</v>
      </c>
      <c r="K106" s="3" t="s">
        <v>71</v>
      </c>
      <c r="L106" s="5">
        <v>38000</v>
      </c>
      <c r="M106" s="5">
        <v>37000</v>
      </c>
      <c r="N106" s="5">
        <v>39000</v>
      </c>
      <c r="O106" s="5">
        <v>38000</v>
      </c>
      <c r="P106" s="5">
        <v>37000</v>
      </c>
      <c r="Q106" s="5">
        <v>39000</v>
      </c>
      <c r="R106" s="5">
        <v>38000</v>
      </c>
      <c r="S106" s="5">
        <v>37000</v>
      </c>
      <c r="T106" s="5">
        <v>39000</v>
      </c>
      <c r="U106" s="5">
        <v>38000</v>
      </c>
      <c r="V106" s="5">
        <v>37000</v>
      </c>
      <c r="W106" s="5">
        <v>39000</v>
      </c>
      <c r="X106" s="5">
        <v>38000</v>
      </c>
      <c r="Y106" s="5">
        <v>37000</v>
      </c>
      <c r="Z106" s="5">
        <v>39000</v>
      </c>
      <c r="AA106" s="5">
        <v>38000</v>
      </c>
      <c r="AB106" s="5">
        <v>37000</v>
      </c>
      <c r="AC106" s="5">
        <v>39000</v>
      </c>
    </row>
    <row r="107" spans="1:29" ht="14.4" x14ac:dyDescent="0.3">
      <c r="A107" s="24" t="s">
        <v>29</v>
      </c>
      <c r="B107" s="24" t="s">
        <v>23</v>
      </c>
      <c r="C107" s="3" t="s">
        <v>73</v>
      </c>
      <c r="D107" s="3" t="s">
        <v>132</v>
      </c>
      <c r="E107" s="8" t="s">
        <v>78</v>
      </c>
      <c r="F107" s="8" t="s">
        <v>108</v>
      </c>
      <c r="G107" s="13" t="s">
        <v>91</v>
      </c>
      <c r="H107" s="3" t="s">
        <v>88</v>
      </c>
      <c r="I107" s="32" t="s">
        <v>129</v>
      </c>
      <c r="J107" s="3" t="s">
        <v>235</v>
      </c>
      <c r="K107" s="3" t="s">
        <v>71</v>
      </c>
      <c r="L107" s="5">
        <v>0.60199999999999998</v>
      </c>
      <c r="M107" s="5">
        <f>L107*0.8</f>
        <v>0.48160000000000003</v>
      </c>
      <c r="N107" s="5">
        <f>L107*1.2</f>
        <v>0.72239999999999993</v>
      </c>
      <c r="O107" s="5">
        <v>0.60199999999999998</v>
      </c>
      <c r="P107" s="5">
        <f t="shared" ref="P107:AB113" si="50">O107*0.8</f>
        <v>0.48160000000000003</v>
      </c>
      <c r="Q107" s="5">
        <f t="shared" ref="Q107:Q113" si="51">O107*1.2</f>
        <v>0.72239999999999993</v>
      </c>
      <c r="R107" s="5">
        <v>0.60199999999999998</v>
      </c>
      <c r="S107" s="5">
        <f t="shared" ref="S107" si="52">R107*0.8</f>
        <v>0.48160000000000003</v>
      </c>
      <c r="T107" s="5">
        <f t="shared" ref="T107:T113" si="53">R107*1.2</f>
        <v>0.72239999999999993</v>
      </c>
      <c r="U107" s="5">
        <v>0.60199999999999998</v>
      </c>
      <c r="V107" s="5">
        <f t="shared" ref="V107" si="54">U107*0.8</f>
        <v>0.48160000000000003</v>
      </c>
      <c r="W107" s="5">
        <f t="shared" ref="W107:W113" si="55">U107*1.2</f>
        <v>0.72239999999999993</v>
      </c>
      <c r="X107" s="5">
        <v>0.60199999999999998</v>
      </c>
      <c r="Y107" s="5">
        <f t="shared" ref="Y107" si="56">X107*0.8</f>
        <v>0.48160000000000003</v>
      </c>
      <c r="Z107" s="5">
        <f t="shared" ref="Z107:Z113" si="57">X107*1.2</f>
        <v>0.72239999999999993</v>
      </c>
      <c r="AA107" s="5">
        <v>0.60199999999999998</v>
      </c>
      <c r="AB107" s="5">
        <f t="shared" ref="AB107" si="58">AA107*0.8</f>
        <v>0.48160000000000003</v>
      </c>
      <c r="AC107" s="5">
        <f t="shared" ref="AC107:AC113" si="59">AA107*1.2</f>
        <v>0.72239999999999993</v>
      </c>
    </row>
    <row r="108" spans="1:29" ht="14.4" x14ac:dyDescent="0.3">
      <c r="A108" s="24" t="s">
        <v>29</v>
      </c>
      <c r="B108" s="24" t="s">
        <v>23</v>
      </c>
      <c r="C108" s="3" t="s">
        <v>74</v>
      </c>
      <c r="D108" s="3" t="s">
        <v>132</v>
      </c>
      <c r="E108" s="8" t="s">
        <v>78</v>
      </c>
      <c r="F108" s="8" t="s">
        <v>108</v>
      </c>
      <c r="G108" s="13" t="s">
        <v>91</v>
      </c>
      <c r="H108" s="3" t="s">
        <v>88</v>
      </c>
      <c r="I108" s="32" t="s">
        <v>129</v>
      </c>
      <c r="J108" s="3" t="s">
        <v>139</v>
      </c>
      <c r="K108" s="3" t="s">
        <v>71</v>
      </c>
      <c r="L108" s="5">
        <v>0.40799999999999997</v>
      </c>
      <c r="M108" s="5">
        <f t="shared" ref="M108:M113" si="60">L108*0.8</f>
        <v>0.32640000000000002</v>
      </c>
      <c r="N108" s="5">
        <f t="shared" ref="N108:N113" si="61">L108*1.2</f>
        <v>0.48959999999999992</v>
      </c>
      <c r="O108" s="5">
        <v>0.40799999999999997</v>
      </c>
      <c r="P108" s="5">
        <f t="shared" si="50"/>
        <v>0.32640000000000002</v>
      </c>
      <c r="Q108" s="5">
        <f t="shared" si="51"/>
        <v>0.48959999999999992</v>
      </c>
      <c r="R108" s="5">
        <v>0.40799999999999997</v>
      </c>
      <c r="S108" s="5">
        <f t="shared" si="50"/>
        <v>0.32640000000000002</v>
      </c>
      <c r="T108" s="5">
        <f t="shared" si="53"/>
        <v>0.48959999999999992</v>
      </c>
      <c r="U108" s="5">
        <v>0.40799999999999997</v>
      </c>
      <c r="V108" s="5">
        <f t="shared" si="50"/>
        <v>0.32640000000000002</v>
      </c>
      <c r="W108" s="5">
        <f t="shared" si="55"/>
        <v>0.48959999999999992</v>
      </c>
      <c r="X108" s="5">
        <v>0.40799999999999997</v>
      </c>
      <c r="Y108" s="5">
        <f t="shared" si="50"/>
        <v>0.32640000000000002</v>
      </c>
      <c r="Z108" s="5">
        <f t="shared" si="57"/>
        <v>0.48959999999999992</v>
      </c>
      <c r="AA108" s="5">
        <v>0.40799999999999997</v>
      </c>
      <c r="AB108" s="5">
        <f t="shared" si="50"/>
        <v>0.32640000000000002</v>
      </c>
      <c r="AC108" s="5">
        <f t="shared" si="59"/>
        <v>0.48959999999999992</v>
      </c>
    </row>
    <row r="109" spans="1:29" ht="14.4" x14ac:dyDescent="0.3">
      <c r="A109" s="3" t="s">
        <v>29</v>
      </c>
      <c r="B109" s="24" t="s">
        <v>23</v>
      </c>
      <c r="C109" s="3" t="s">
        <v>75</v>
      </c>
      <c r="D109" s="3" t="s">
        <v>132</v>
      </c>
      <c r="E109" s="8" t="s">
        <v>78</v>
      </c>
      <c r="F109" s="8" t="s">
        <v>108</v>
      </c>
      <c r="G109" s="13" t="s">
        <v>91</v>
      </c>
      <c r="H109" s="3" t="s">
        <v>88</v>
      </c>
      <c r="I109" s="32" t="s">
        <v>129</v>
      </c>
      <c r="J109" s="3" t="s">
        <v>140</v>
      </c>
      <c r="K109" s="3" t="s">
        <v>71</v>
      </c>
      <c r="L109" s="5">
        <v>0.42399999999999999</v>
      </c>
      <c r="M109" s="5">
        <f t="shared" si="60"/>
        <v>0.3392</v>
      </c>
      <c r="N109" s="5">
        <f t="shared" si="61"/>
        <v>0.50879999999999992</v>
      </c>
      <c r="O109" s="5">
        <v>0.42399999999999999</v>
      </c>
      <c r="P109" s="5">
        <f t="shared" si="50"/>
        <v>0.3392</v>
      </c>
      <c r="Q109" s="5">
        <f t="shared" si="51"/>
        <v>0.50879999999999992</v>
      </c>
      <c r="R109" s="5">
        <v>0.42399999999999999</v>
      </c>
      <c r="S109" s="5">
        <f t="shared" si="50"/>
        <v>0.3392</v>
      </c>
      <c r="T109" s="5">
        <f t="shared" si="53"/>
        <v>0.50879999999999992</v>
      </c>
      <c r="U109" s="5">
        <v>0.42399999999999999</v>
      </c>
      <c r="V109" s="5">
        <f t="shared" si="50"/>
        <v>0.3392</v>
      </c>
      <c r="W109" s="5">
        <f t="shared" si="55"/>
        <v>0.50879999999999992</v>
      </c>
      <c r="X109" s="5">
        <v>0.42399999999999999</v>
      </c>
      <c r="Y109" s="5">
        <f t="shared" si="50"/>
        <v>0.3392</v>
      </c>
      <c r="Z109" s="5">
        <f t="shared" si="57"/>
        <v>0.50879999999999992</v>
      </c>
      <c r="AA109" s="5">
        <v>0.42399999999999999</v>
      </c>
      <c r="AB109" s="5">
        <f t="shared" si="50"/>
        <v>0.3392</v>
      </c>
      <c r="AC109" s="5">
        <f t="shared" si="59"/>
        <v>0.50879999999999992</v>
      </c>
    </row>
    <row r="110" spans="1:29" ht="14.4" x14ac:dyDescent="0.3">
      <c r="A110" s="3" t="s">
        <v>29</v>
      </c>
      <c r="B110" s="24" t="s">
        <v>23</v>
      </c>
      <c r="C110" s="3" t="s">
        <v>130</v>
      </c>
      <c r="D110" s="3" t="s">
        <v>133</v>
      </c>
      <c r="E110" s="8" t="s">
        <v>78</v>
      </c>
      <c r="F110" s="8" t="s">
        <v>108</v>
      </c>
      <c r="G110" s="13" t="s">
        <v>91</v>
      </c>
      <c r="H110" s="3" t="s">
        <v>88</v>
      </c>
      <c r="I110" s="32" t="s">
        <v>129</v>
      </c>
      <c r="J110" s="3" t="s">
        <v>141</v>
      </c>
      <c r="K110" s="3" t="s">
        <v>71</v>
      </c>
      <c r="L110" s="5">
        <v>0.38100000000000001</v>
      </c>
      <c r="M110" s="5">
        <f t="shared" si="60"/>
        <v>0.30480000000000002</v>
      </c>
      <c r="N110" s="5">
        <f t="shared" si="61"/>
        <v>0.4572</v>
      </c>
      <c r="O110" s="5">
        <v>0.38100000000000001</v>
      </c>
      <c r="P110" s="5">
        <f t="shared" si="50"/>
        <v>0.30480000000000002</v>
      </c>
      <c r="Q110" s="5">
        <f t="shared" si="51"/>
        <v>0.4572</v>
      </c>
      <c r="R110" s="5">
        <v>0.38100000000000001</v>
      </c>
      <c r="S110" s="5">
        <f t="shared" si="50"/>
        <v>0.30480000000000002</v>
      </c>
      <c r="T110" s="5">
        <f t="shared" si="53"/>
        <v>0.4572</v>
      </c>
      <c r="U110" s="5">
        <v>0.38100000000000001</v>
      </c>
      <c r="V110" s="5">
        <f t="shared" si="50"/>
        <v>0.30480000000000002</v>
      </c>
      <c r="W110" s="5">
        <f t="shared" si="55"/>
        <v>0.4572</v>
      </c>
      <c r="X110" s="5">
        <v>0.38100000000000001</v>
      </c>
      <c r="Y110" s="5">
        <f t="shared" si="50"/>
        <v>0.30480000000000002</v>
      </c>
      <c r="Z110" s="5">
        <f t="shared" si="57"/>
        <v>0.4572</v>
      </c>
      <c r="AA110" s="5">
        <v>0.38100000000000001</v>
      </c>
      <c r="AB110" s="5">
        <f t="shared" si="50"/>
        <v>0.30480000000000002</v>
      </c>
      <c r="AC110" s="5">
        <f t="shared" si="59"/>
        <v>0.4572</v>
      </c>
    </row>
    <row r="111" spans="1:29" ht="14.4" x14ac:dyDescent="0.3">
      <c r="A111" s="3"/>
      <c r="B111" s="24" t="s">
        <v>23</v>
      </c>
      <c r="C111" s="3" t="s">
        <v>255</v>
      </c>
      <c r="D111" s="3" t="s">
        <v>256</v>
      </c>
      <c r="E111" s="8" t="s">
        <v>78</v>
      </c>
      <c r="F111" s="8" t="s">
        <v>108</v>
      </c>
      <c r="G111" s="13" t="s">
        <v>91</v>
      </c>
      <c r="H111" s="3" t="s">
        <v>88</v>
      </c>
      <c r="I111" s="32" t="s">
        <v>129</v>
      </c>
      <c r="J111" s="3" t="s">
        <v>141</v>
      </c>
      <c r="K111" s="3" t="s">
        <v>71</v>
      </c>
      <c r="L111" s="5">
        <v>0.36</v>
      </c>
      <c r="M111" s="5">
        <f t="shared" ref="M111" si="62">L111*0.8</f>
        <v>0.28799999999999998</v>
      </c>
      <c r="N111" s="5">
        <f t="shared" ref="N111" si="63">L111*1.2</f>
        <v>0.432</v>
      </c>
      <c r="O111" s="5">
        <v>0.36</v>
      </c>
      <c r="P111" s="5">
        <f t="shared" si="50"/>
        <v>0.28799999999999998</v>
      </c>
      <c r="Q111" s="5">
        <f t="shared" si="51"/>
        <v>0.432</v>
      </c>
      <c r="R111" s="5">
        <v>0.36</v>
      </c>
      <c r="S111" s="5">
        <f t="shared" si="50"/>
        <v>0.28799999999999998</v>
      </c>
      <c r="T111" s="5">
        <f t="shared" si="53"/>
        <v>0.432</v>
      </c>
      <c r="U111" s="5">
        <v>0.36</v>
      </c>
      <c r="V111" s="5">
        <f t="shared" si="50"/>
        <v>0.28799999999999998</v>
      </c>
      <c r="W111" s="5">
        <f t="shared" si="55"/>
        <v>0.432</v>
      </c>
      <c r="X111" s="5">
        <v>0.36</v>
      </c>
      <c r="Y111" s="5">
        <f t="shared" si="50"/>
        <v>0.28799999999999998</v>
      </c>
      <c r="Z111" s="5">
        <f t="shared" si="57"/>
        <v>0.432</v>
      </c>
      <c r="AA111" s="5">
        <v>0.36</v>
      </c>
      <c r="AB111" s="5">
        <f t="shared" si="50"/>
        <v>0.28799999999999998</v>
      </c>
      <c r="AC111" s="5">
        <f t="shared" si="59"/>
        <v>0.432</v>
      </c>
    </row>
    <row r="112" spans="1:29" ht="14.4" x14ac:dyDescent="0.3">
      <c r="A112" s="3" t="s">
        <v>29</v>
      </c>
      <c r="B112" s="24" t="s">
        <v>23</v>
      </c>
      <c r="C112" s="3" t="s">
        <v>76</v>
      </c>
      <c r="D112" s="3" t="s">
        <v>136</v>
      </c>
      <c r="E112" s="8" t="s">
        <v>78</v>
      </c>
      <c r="F112" s="8" t="s">
        <v>108</v>
      </c>
      <c r="G112" s="13" t="s">
        <v>91</v>
      </c>
      <c r="H112" s="3" t="s">
        <v>88</v>
      </c>
      <c r="I112" s="32" t="s">
        <v>129</v>
      </c>
      <c r="J112" s="3" t="s">
        <v>141</v>
      </c>
      <c r="K112" s="3" t="s">
        <v>71</v>
      </c>
      <c r="L112" s="5">
        <v>0.35799999999999998</v>
      </c>
      <c r="M112" s="5">
        <f t="shared" si="60"/>
        <v>0.28639999999999999</v>
      </c>
      <c r="N112" s="5">
        <f t="shared" si="61"/>
        <v>0.42959999999999998</v>
      </c>
      <c r="O112" s="5">
        <v>0.35799999999999998</v>
      </c>
      <c r="P112" s="5">
        <f t="shared" si="50"/>
        <v>0.28639999999999999</v>
      </c>
      <c r="Q112" s="5">
        <f t="shared" si="51"/>
        <v>0.42959999999999998</v>
      </c>
      <c r="R112" s="5">
        <v>0.35799999999999998</v>
      </c>
      <c r="S112" s="5">
        <f t="shared" si="50"/>
        <v>0.28639999999999999</v>
      </c>
      <c r="T112" s="5">
        <f t="shared" si="53"/>
        <v>0.42959999999999998</v>
      </c>
      <c r="U112" s="5">
        <v>0.35799999999999998</v>
      </c>
      <c r="V112" s="5">
        <f t="shared" si="50"/>
        <v>0.28639999999999999</v>
      </c>
      <c r="W112" s="5">
        <f t="shared" si="55"/>
        <v>0.42959999999999998</v>
      </c>
      <c r="X112" s="5">
        <v>0.35799999999999998</v>
      </c>
      <c r="Y112" s="5">
        <f t="shared" si="50"/>
        <v>0.28639999999999999</v>
      </c>
      <c r="Z112" s="5">
        <f t="shared" si="57"/>
        <v>0.42959999999999998</v>
      </c>
      <c r="AA112" s="5">
        <v>0.35799999999999998</v>
      </c>
      <c r="AB112" s="5">
        <f t="shared" si="50"/>
        <v>0.28639999999999999</v>
      </c>
      <c r="AC112" s="5">
        <f t="shared" si="59"/>
        <v>0.42959999999999998</v>
      </c>
    </row>
    <row r="113" spans="1:29" ht="14.4" x14ac:dyDescent="0.3">
      <c r="A113" s="3" t="s">
        <v>29</v>
      </c>
      <c r="B113" s="24" t="s">
        <v>23</v>
      </c>
      <c r="C113" s="3" t="s">
        <v>134</v>
      </c>
      <c r="D113" s="3" t="s">
        <v>135</v>
      </c>
      <c r="E113" s="8" t="s">
        <v>78</v>
      </c>
      <c r="F113" s="8" t="s">
        <v>108</v>
      </c>
      <c r="G113" s="13" t="s">
        <v>91</v>
      </c>
      <c r="H113" s="3" t="s">
        <v>88</v>
      </c>
      <c r="I113" s="32" t="s">
        <v>129</v>
      </c>
      <c r="J113" s="3" t="s">
        <v>141</v>
      </c>
      <c r="K113" s="3" t="s">
        <v>71</v>
      </c>
      <c r="L113" s="5">
        <v>0.35799999999999998</v>
      </c>
      <c r="M113" s="5">
        <f t="shared" si="60"/>
        <v>0.28639999999999999</v>
      </c>
      <c r="N113" s="5">
        <f t="shared" si="61"/>
        <v>0.42959999999999998</v>
      </c>
      <c r="O113" s="5">
        <v>0.35799999999999998</v>
      </c>
      <c r="P113" s="5">
        <f t="shared" si="50"/>
        <v>0.28639999999999999</v>
      </c>
      <c r="Q113" s="5">
        <f t="shared" si="51"/>
        <v>0.42959999999999998</v>
      </c>
      <c r="R113" s="5">
        <v>0.35799999999999998</v>
      </c>
      <c r="S113" s="5">
        <f t="shared" si="50"/>
        <v>0.28639999999999999</v>
      </c>
      <c r="T113" s="5">
        <f t="shared" si="53"/>
        <v>0.42959999999999998</v>
      </c>
      <c r="U113" s="5">
        <v>0.35799999999999998</v>
      </c>
      <c r="V113" s="5">
        <f t="shared" si="50"/>
        <v>0.28639999999999999</v>
      </c>
      <c r="W113" s="5">
        <f t="shared" si="55"/>
        <v>0.42959999999999998</v>
      </c>
      <c r="X113" s="5">
        <v>0.35799999999999998</v>
      </c>
      <c r="Y113" s="5">
        <f t="shared" si="50"/>
        <v>0.28639999999999999</v>
      </c>
      <c r="Z113" s="5">
        <f t="shared" si="57"/>
        <v>0.42959999999999998</v>
      </c>
      <c r="AA113" s="5">
        <v>0.35799999999999998</v>
      </c>
      <c r="AB113" s="5">
        <f t="shared" si="50"/>
        <v>0.28639999999999999</v>
      </c>
      <c r="AC113" s="5">
        <f t="shared" si="59"/>
        <v>0.42959999999999998</v>
      </c>
    </row>
    <row r="114" spans="1:29" x14ac:dyDescent="0.3">
      <c r="A114" s="3" t="s">
        <v>30</v>
      </c>
      <c r="B114" s="24" t="s">
        <v>23</v>
      </c>
      <c r="C114" s="3" t="s">
        <v>73</v>
      </c>
      <c r="D114" s="3" t="s">
        <v>132</v>
      </c>
      <c r="E114" s="8" t="s">
        <v>200</v>
      </c>
      <c r="F114" s="8" t="s">
        <v>108</v>
      </c>
      <c r="G114" s="13" t="s">
        <v>91</v>
      </c>
      <c r="H114" s="3" t="s">
        <v>87</v>
      </c>
      <c r="I114" s="3" t="s">
        <v>164</v>
      </c>
      <c r="J114" s="3" t="s">
        <v>165</v>
      </c>
      <c r="K114" s="3" t="s">
        <v>71</v>
      </c>
      <c r="L114" s="10">
        <f t="shared" ref="L114:N120" si="64">O114*0.95</f>
        <v>0.76712499999999995</v>
      </c>
      <c r="M114" s="10">
        <f t="shared" si="64"/>
        <v>0.72876874999999997</v>
      </c>
      <c r="N114" s="10">
        <f t="shared" si="64"/>
        <v>0.80548124999999993</v>
      </c>
      <c r="O114" s="10">
        <f>R114*0.95</f>
        <v>0.8075</v>
      </c>
      <c r="P114" s="10">
        <f t="shared" ref="P114:Q120" si="65">S114*0.95</f>
        <v>0.76712499999999995</v>
      </c>
      <c r="Q114" s="10">
        <f t="shared" si="65"/>
        <v>0.84787499999999993</v>
      </c>
      <c r="R114" s="10">
        <v>0.85</v>
      </c>
      <c r="S114" s="10">
        <f>R114*0.95</f>
        <v>0.8075</v>
      </c>
      <c r="T114" s="10">
        <f>R114*1.05</f>
        <v>0.89249999999999996</v>
      </c>
      <c r="U114" s="17">
        <f>R114*1.01</f>
        <v>0.85849999999999993</v>
      </c>
      <c r="V114" s="17">
        <f t="shared" ref="V114:AC120" si="66">S114*1.01</f>
        <v>0.81557500000000005</v>
      </c>
      <c r="W114" s="17">
        <f t="shared" si="66"/>
        <v>0.90142499999999992</v>
      </c>
      <c r="X114" s="17">
        <f t="shared" si="66"/>
        <v>0.86708499999999988</v>
      </c>
      <c r="Y114" s="17">
        <f t="shared" si="66"/>
        <v>0.82373075000000007</v>
      </c>
      <c r="Z114" s="17">
        <f t="shared" si="66"/>
        <v>0.91043924999999992</v>
      </c>
      <c r="AA114" s="17">
        <f t="shared" si="66"/>
        <v>0.87575584999999989</v>
      </c>
      <c r="AB114" s="17">
        <f t="shared" si="66"/>
        <v>0.83196805750000002</v>
      </c>
      <c r="AC114" s="17">
        <f t="shared" si="66"/>
        <v>0.91954364249999998</v>
      </c>
    </row>
    <row r="115" spans="1:29" x14ac:dyDescent="0.3">
      <c r="A115" s="3" t="s">
        <v>30</v>
      </c>
      <c r="B115" s="24" t="s">
        <v>23</v>
      </c>
      <c r="C115" s="3" t="s">
        <v>74</v>
      </c>
      <c r="D115" s="3" t="s">
        <v>132</v>
      </c>
      <c r="E115" s="8" t="s">
        <v>200</v>
      </c>
      <c r="F115" s="8" t="s">
        <v>108</v>
      </c>
      <c r="G115" s="13" t="s">
        <v>91</v>
      </c>
      <c r="H115" s="3" t="s">
        <v>87</v>
      </c>
      <c r="I115" s="3" t="s">
        <v>164</v>
      </c>
      <c r="J115" s="3" t="s">
        <v>165</v>
      </c>
      <c r="K115" s="3" t="s">
        <v>71</v>
      </c>
      <c r="L115" s="10">
        <f t="shared" si="64"/>
        <v>0.76712499999999995</v>
      </c>
      <c r="M115" s="10">
        <f t="shared" si="64"/>
        <v>0.72876874999999997</v>
      </c>
      <c r="N115" s="10">
        <f t="shared" si="64"/>
        <v>0.80548124999999993</v>
      </c>
      <c r="O115" s="10">
        <f t="shared" ref="O115:O120" si="67">R115*0.95</f>
        <v>0.8075</v>
      </c>
      <c r="P115" s="10">
        <f t="shared" si="65"/>
        <v>0.76712499999999995</v>
      </c>
      <c r="Q115" s="10">
        <f t="shared" si="65"/>
        <v>0.84787499999999993</v>
      </c>
      <c r="R115" s="10">
        <v>0.85</v>
      </c>
      <c r="S115" s="10">
        <f t="shared" ref="S115:S127" si="68">R115*0.95</f>
        <v>0.8075</v>
      </c>
      <c r="T115" s="10">
        <f t="shared" ref="T115:T120" si="69">R115*1.05</f>
        <v>0.89249999999999996</v>
      </c>
      <c r="U115" s="17">
        <f t="shared" ref="U115:U120" si="70">R115*1.01</f>
        <v>0.85849999999999993</v>
      </c>
      <c r="V115" s="17">
        <f t="shared" si="66"/>
        <v>0.81557500000000005</v>
      </c>
      <c r="W115" s="17">
        <f t="shared" si="66"/>
        <v>0.90142499999999992</v>
      </c>
      <c r="X115" s="17">
        <f t="shared" si="66"/>
        <v>0.86708499999999988</v>
      </c>
      <c r="Y115" s="17">
        <f t="shared" si="66"/>
        <v>0.82373075000000007</v>
      </c>
      <c r="Z115" s="17">
        <f t="shared" si="66"/>
        <v>0.91043924999999992</v>
      </c>
      <c r="AA115" s="17">
        <f t="shared" si="66"/>
        <v>0.87575584999999989</v>
      </c>
      <c r="AB115" s="17">
        <f t="shared" si="66"/>
        <v>0.83196805750000002</v>
      </c>
      <c r="AC115" s="17">
        <f t="shared" si="66"/>
        <v>0.91954364249999998</v>
      </c>
    </row>
    <row r="116" spans="1:29" x14ac:dyDescent="0.3">
      <c r="A116" s="3" t="s">
        <v>30</v>
      </c>
      <c r="B116" s="24" t="s">
        <v>23</v>
      </c>
      <c r="C116" s="3" t="s">
        <v>75</v>
      </c>
      <c r="D116" s="3" t="s">
        <v>132</v>
      </c>
      <c r="E116" s="8" t="s">
        <v>200</v>
      </c>
      <c r="F116" s="8" t="s">
        <v>108</v>
      </c>
      <c r="G116" s="13" t="s">
        <v>91</v>
      </c>
      <c r="H116" s="3" t="s">
        <v>87</v>
      </c>
      <c r="I116" s="3" t="s">
        <v>164</v>
      </c>
      <c r="J116" s="3" t="s">
        <v>165</v>
      </c>
      <c r="K116" s="3" t="s">
        <v>71</v>
      </c>
      <c r="L116" s="10">
        <f t="shared" si="64"/>
        <v>0.76712499999999995</v>
      </c>
      <c r="M116" s="10">
        <f t="shared" si="64"/>
        <v>0.72876874999999997</v>
      </c>
      <c r="N116" s="10">
        <f t="shared" si="64"/>
        <v>0.80548124999999993</v>
      </c>
      <c r="O116" s="10">
        <f t="shared" si="67"/>
        <v>0.8075</v>
      </c>
      <c r="P116" s="10">
        <f t="shared" si="65"/>
        <v>0.76712499999999995</v>
      </c>
      <c r="Q116" s="10">
        <f t="shared" si="65"/>
        <v>0.84787499999999993</v>
      </c>
      <c r="R116" s="10">
        <v>0.85</v>
      </c>
      <c r="S116" s="10">
        <f t="shared" si="68"/>
        <v>0.8075</v>
      </c>
      <c r="T116" s="10">
        <f t="shared" si="69"/>
        <v>0.89249999999999996</v>
      </c>
      <c r="U116" s="17">
        <f t="shared" si="70"/>
        <v>0.85849999999999993</v>
      </c>
      <c r="V116" s="17">
        <f t="shared" si="66"/>
        <v>0.81557500000000005</v>
      </c>
      <c r="W116" s="17">
        <f t="shared" si="66"/>
        <v>0.90142499999999992</v>
      </c>
      <c r="X116" s="17">
        <f t="shared" si="66"/>
        <v>0.86708499999999988</v>
      </c>
      <c r="Y116" s="17">
        <f t="shared" si="66"/>
        <v>0.82373075000000007</v>
      </c>
      <c r="Z116" s="17">
        <f t="shared" si="66"/>
        <v>0.91043924999999992</v>
      </c>
      <c r="AA116" s="17">
        <f t="shared" si="66"/>
        <v>0.87575584999999989</v>
      </c>
      <c r="AB116" s="17">
        <f t="shared" si="66"/>
        <v>0.83196805750000002</v>
      </c>
      <c r="AC116" s="17">
        <f t="shared" si="66"/>
        <v>0.91954364249999998</v>
      </c>
    </row>
    <row r="117" spans="1:29" x14ac:dyDescent="0.3">
      <c r="A117" s="3" t="s">
        <v>30</v>
      </c>
      <c r="B117" s="24" t="s">
        <v>23</v>
      </c>
      <c r="C117" s="3" t="s">
        <v>130</v>
      </c>
      <c r="D117" s="3" t="s">
        <v>133</v>
      </c>
      <c r="E117" s="8" t="s">
        <v>200</v>
      </c>
      <c r="F117" s="8" t="s">
        <v>108</v>
      </c>
      <c r="G117" s="13" t="s">
        <v>91</v>
      </c>
      <c r="H117" s="3" t="s">
        <v>87</v>
      </c>
      <c r="I117" s="3" t="s">
        <v>164</v>
      </c>
      <c r="J117" s="3" t="s">
        <v>165</v>
      </c>
      <c r="K117" s="3" t="s">
        <v>71</v>
      </c>
      <c r="L117" s="10">
        <f t="shared" si="64"/>
        <v>0.79871249999999994</v>
      </c>
      <c r="M117" s="10">
        <f t="shared" si="64"/>
        <v>0.75877687499999991</v>
      </c>
      <c r="N117" s="10">
        <f t="shared" si="64"/>
        <v>0.83864812499999986</v>
      </c>
      <c r="O117" s="10">
        <f t="shared" si="67"/>
        <v>0.84075</v>
      </c>
      <c r="P117" s="10">
        <f t="shared" si="65"/>
        <v>0.79871249999999994</v>
      </c>
      <c r="Q117" s="10">
        <f t="shared" si="65"/>
        <v>0.88278749999999995</v>
      </c>
      <c r="R117" s="10">
        <v>0.88500000000000001</v>
      </c>
      <c r="S117" s="10">
        <f t="shared" si="68"/>
        <v>0.84075</v>
      </c>
      <c r="T117" s="10">
        <f t="shared" si="69"/>
        <v>0.92925000000000002</v>
      </c>
      <c r="U117" s="17">
        <f t="shared" si="70"/>
        <v>0.89385000000000003</v>
      </c>
      <c r="V117" s="17">
        <f t="shared" si="66"/>
        <v>0.84915750000000001</v>
      </c>
      <c r="W117" s="17">
        <f t="shared" si="66"/>
        <v>0.93854250000000006</v>
      </c>
      <c r="X117" s="17">
        <f t="shared" si="66"/>
        <v>0.90278849999999999</v>
      </c>
      <c r="Y117" s="17">
        <f t="shared" si="66"/>
        <v>0.85764907499999998</v>
      </c>
      <c r="Z117" s="17">
        <f t="shared" si="66"/>
        <v>0.94792792500000012</v>
      </c>
      <c r="AA117" s="17">
        <f t="shared" si="66"/>
        <v>0.91181638499999995</v>
      </c>
      <c r="AB117" s="17">
        <f t="shared" si="66"/>
        <v>0.86622556574999998</v>
      </c>
      <c r="AC117" s="17">
        <f t="shared" si="66"/>
        <v>0.95740720425000014</v>
      </c>
    </row>
    <row r="118" spans="1:29" x14ac:dyDescent="0.3">
      <c r="A118" s="3" t="s">
        <v>30</v>
      </c>
      <c r="B118" s="24" t="s">
        <v>23</v>
      </c>
      <c r="C118" s="3" t="s">
        <v>255</v>
      </c>
      <c r="D118" s="3" t="s">
        <v>256</v>
      </c>
      <c r="E118" s="8" t="s">
        <v>200</v>
      </c>
      <c r="F118" s="8" t="s">
        <v>108</v>
      </c>
      <c r="G118" s="13" t="s">
        <v>91</v>
      </c>
      <c r="H118" s="3" t="s">
        <v>87</v>
      </c>
      <c r="I118" s="3" t="s">
        <v>164</v>
      </c>
      <c r="J118" s="3" t="s">
        <v>165</v>
      </c>
      <c r="K118" s="3" t="s">
        <v>71</v>
      </c>
      <c r="L118" s="10">
        <f t="shared" ref="L118" si="71">O118*0.95</f>
        <v>0.78517499999999996</v>
      </c>
      <c r="M118" s="10">
        <f t="shared" ref="M118" si="72">P118*0.95</f>
        <v>0.74591624999999995</v>
      </c>
      <c r="N118" s="10">
        <f t="shared" ref="N118" si="73">Q118*0.95</f>
        <v>0.82443374999999997</v>
      </c>
      <c r="O118" s="10">
        <f t="shared" ref="O118" si="74">R118*0.95</f>
        <v>0.82650000000000001</v>
      </c>
      <c r="P118" s="10">
        <f t="shared" ref="P118" si="75">S118*0.95</f>
        <v>0.78517499999999996</v>
      </c>
      <c r="Q118" s="10">
        <f t="shared" ref="Q118" si="76">T118*0.95</f>
        <v>0.86782499999999996</v>
      </c>
      <c r="R118" s="10">
        <v>0.87</v>
      </c>
      <c r="S118" s="10">
        <f t="shared" ref="S118" si="77">R118*0.95</f>
        <v>0.82650000000000001</v>
      </c>
      <c r="T118" s="10">
        <f t="shared" ref="T118" si="78">R118*1.05</f>
        <v>0.91349999999999998</v>
      </c>
      <c r="U118" s="17">
        <f t="shared" ref="U118" si="79">R118*1.01</f>
        <v>0.87870000000000004</v>
      </c>
      <c r="V118" s="17">
        <f t="shared" ref="V118" si="80">S118*1.01</f>
        <v>0.83476499999999998</v>
      </c>
      <c r="W118" s="17">
        <f t="shared" ref="W118" si="81">T118*1.01</f>
        <v>0.92263499999999998</v>
      </c>
      <c r="X118" s="17">
        <f t="shared" ref="X118" si="82">U118*1.01</f>
        <v>0.88748700000000003</v>
      </c>
      <c r="Y118" s="17">
        <f t="shared" ref="Y118" si="83">V118*1.01</f>
        <v>0.84311265000000002</v>
      </c>
      <c r="Z118" s="17">
        <f t="shared" ref="Z118" si="84">W118*1.01</f>
        <v>0.93186135000000003</v>
      </c>
      <c r="AA118" s="17">
        <f t="shared" ref="AA118" si="85">X118*1.01</f>
        <v>0.89636187000000001</v>
      </c>
      <c r="AB118" s="17">
        <f t="shared" ref="AB118" si="86">Y118*1.01</f>
        <v>0.85154377650000002</v>
      </c>
      <c r="AC118" s="17">
        <f t="shared" ref="AC118" si="87">Z118*1.01</f>
        <v>0.94117996349999999</v>
      </c>
    </row>
    <row r="119" spans="1:29" x14ac:dyDescent="0.3">
      <c r="A119" s="3" t="s">
        <v>30</v>
      </c>
      <c r="B119" s="24" t="s">
        <v>23</v>
      </c>
      <c r="C119" s="3" t="s">
        <v>76</v>
      </c>
      <c r="D119" s="3" t="s">
        <v>136</v>
      </c>
      <c r="E119" s="8" t="s">
        <v>200</v>
      </c>
      <c r="F119" s="8" t="s">
        <v>108</v>
      </c>
      <c r="G119" s="13" t="s">
        <v>91</v>
      </c>
      <c r="H119" s="3" t="s">
        <v>87</v>
      </c>
      <c r="I119" s="3" t="s">
        <v>164</v>
      </c>
      <c r="J119" s="3" t="s">
        <v>165</v>
      </c>
      <c r="K119" s="3" t="s">
        <v>71</v>
      </c>
      <c r="L119" s="10">
        <f t="shared" si="64"/>
        <v>0.78517499999999996</v>
      </c>
      <c r="M119" s="10">
        <f t="shared" si="64"/>
        <v>0.74591624999999995</v>
      </c>
      <c r="N119" s="10">
        <f t="shared" si="64"/>
        <v>0.82443374999999997</v>
      </c>
      <c r="O119" s="10">
        <f t="shared" si="67"/>
        <v>0.82650000000000001</v>
      </c>
      <c r="P119" s="10">
        <f t="shared" si="65"/>
        <v>0.78517499999999996</v>
      </c>
      <c r="Q119" s="10">
        <f t="shared" si="65"/>
        <v>0.86782499999999996</v>
      </c>
      <c r="R119" s="10">
        <v>0.87</v>
      </c>
      <c r="S119" s="10">
        <f t="shared" si="68"/>
        <v>0.82650000000000001</v>
      </c>
      <c r="T119" s="10">
        <f t="shared" si="69"/>
        <v>0.91349999999999998</v>
      </c>
      <c r="U119" s="17">
        <f t="shared" si="70"/>
        <v>0.87870000000000004</v>
      </c>
      <c r="V119" s="17">
        <f t="shared" si="66"/>
        <v>0.83476499999999998</v>
      </c>
      <c r="W119" s="17">
        <f t="shared" si="66"/>
        <v>0.92263499999999998</v>
      </c>
      <c r="X119" s="17">
        <f t="shared" si="66"/>
        <v>0.88748700000000003</v>
      </c>
      <c r="Y119" s="17">
        <f t="shared" si="66"/>
        <v>0.84311265000000002</v>
      </c>
      <c r="Z119" s="17">
        <f t="shared" si="66"/>
        <v>0.93186135000000003</v>
      </c>
      <c r="AA119" s="17">
        <f t="shared" si="66"/>
        <v>0.89636187000000001</v>
      </c>
      <c r="AB119" s="17">
        <f t="shared" si="66"/>
        <v>0.85154377650000002</v>
      </c>
      <c r="AC119" s="17">
        <f t="shared" si="66"/>
        <v>0.94117996349999999</v>
      </c>
    </row>
    <row r="120" spans="1:29" x14ac:dyDescent="0.3">
      <c r="A120" s="3" t="s">
        <v>30</v>
      </c>
      <c r="B120" s="24" t="s">
        <v>23</v>
      </c>
      <c r="C120" s="3" t="s">
        <v>134</v>
      </c>
      <c r="D120" s="3" t="s">
        <v>135</v>
      </c>
      <c r="E120" s="8" t="s">
        <v>200</v>
      </c>
      <c r="F120" s="8" t="s">
        <v>108</v>
      </c>
      <c r="G120" s="13" t="s">
        <v>91</v>
      </c>
      <c r="H120" s="3" t="s">
        <v>87</v>
      </c>
      <c r="I120" s="3" t="s">
        <v>164</v>
      </c>
      <c r="J120" s="3" t="s">
        <v>165</v>
      </c>
      <c r="K120" s="3" t="s">
        <v>71</v>
      </c>
      <c r="L120" s="10">
        <f t="shared" si="64"/>
        <v>0.81224999999999992</v>
      </c>
      <c r="M120" s="10">
        <f t="shared" si="64"/>
        <v>0.77163749999999987</v>
      </c>
      <c r="N120" s="10">
        <f t="shared" si="64"/>
        <v>0.85286249999999997</v>
      </c>
      <c r="O120" s="10">
        <f t="shared" si="67"/>
        <v>0.85499999999999998</v>
      </c>
      <c r="P120" s="10">
        <f t="shared" si="65"/>
        <v>0.81224999999999992</v>
      </c>
      <c r="Q120" s="10">
        <f t="shared" si="65"/>
        <v>0.89775000000000005</v>
      </c>
      <c r="R120" s="10">
        <v>0.9</v>
      </c>
      <c r="S120" s="10">
        <f t="shared" si="68"/>
        <v>0.85499999999999998</v>
      </c>
      <c r="T120" s="10">
        <f t="shared" si="69"/>
        <v>0.94500000000000006</v>
      </c>
      <c r="U120" s="17">
        <f t="shared" si="70"/>
        <v>0.90900000000000003</v>
      </c>
      <c r="V120" s="17">
        <f t="shared" si="66"/>
        <v>0.86355000000000004</v>
      </c>
      <c r="W120" s="17">
        <f t="shared" si="66"/>
        <v>0.95445000000000002</v>
      </c>
      <c r="X120" s="17">
        <f t="shared" si="66"/>
        <v>0.91809000000000007</v>
      </c>
      <c r="Y120" s="17">
        <f t="shared" si="66"/>
        <v>0.87218550000000006</v>
      </c>
      <c r="Z120" s="17">
        <f t="shared" si="66"/>
        <v>0.96399449999999998</v>
      </c>
      <c r="AA120" s="17">
        <f t="shared" si="66"/>
        <v>0.92727090000000012</v>
      </c>
      <c r="AB120" s="17">
        <f t="shared" si="66"/>
        <v>0.88090735500000006</v>
      </c>
      <c r="AC120" s="17">
        <f t="shared" si="66"/>
        <v>0.97363444499999996</v>
      </c>
    </row>
    <row r="121" spans="1:29" x14ac:dyDescent="0.3">
      <c r="A121" s="3" t="s">
        <v>30</v>
      </c>
      <c r="B121" s="24" t="s">
        <v>23</v>
      </c>
      <c r="C121" s="3" t="s">
        <v>73</v>
      </c>
      <c r="D121" s="3" t="s">
        <v>132</v>
      </c>
      <c r="E121" s="8" t="s">
        <v>201</v>
      </c>
      <c r="F121" s="8" t="s">
        <v>108</v>
      </c>
      <c r="G121" s="13" t="s">
        <v>91</v>
      </c>
      <c r="H121" s="3" t="s">
        <v>87</v>
      </c>
      <c r="I121" s="3" t="s">
        <v>164</v>
      </c>
      <c r="J121" s="3" t="s">
        <v>165</v>
      </c>
      <c r="K121" s="3" t="s">
        <v>71</v>
      </c>
      <c r="L121" s="10">
        <f t="shared" ref="L121:L127" si="88">O121*0.95</f>
        <v>0.76712499999999995</v>
      </c>
      <c r="M121" s="10">
        <f t="shared" ref="M121:M127" si="89">P121*0.95</f>
        <v>0.72876874999999997</v>
      </c>
      <c r="N121" s="10">
        <f t="shared" ref="N121:N127" si="90">Q121*0.95</f>
        <v>0.80548124999999993</v>
      </c>
      <c r="O121" s="10">
        <f>R121*0.95</f>
        <v>0.8075</v>
      </c>
      <c r="P121" s="10">
        <f t="shared" ref="P121:P127" si="91">S121*0.95</f>
        <v>0.76712499999999995</v>
      </c>
      <c r="Q121" s="10">
        <f t="shared" ref="Q121:Q127" si="92">T121*0.95</f>
        <v>0.84787499999999993</v>
      </c>
      <c r="R121" s="10">
        <v>0.85</v>
      </c>
      <c r="S121" s="10">
        <f>R121*0.95</f>
        <v>0.8075</v>
      </c>
      <c r="T121" s="10">
        <f>R121*1.05</f>
        <v>0.89249999999999996</v>
      </c>
      <c r="U121" s="17">
        <f>R121*1.01</f>
        <v>0.85849999999999993</v>
      </c>
      <c r="V121" s="17">
        <f t="shared" ref="V121:V127" si="93">S121*1.01</f>
        <v>0.81557500000000005</v>
      </c>
      <c r="W121" s="17">
        <f t="shared" ref="W121:W127" si="94">T121*1.01</f>
        <v>0.90142499999999992</v>
      </c>
      <c r="X121" s="17">
        <f t="shared" ref="X121:X127" si="95">U121*1.01</f>
        <v>0.86708499999999988</v>
      </c>
      <c r="Y121" s="17">
        <f t="shared" ref="Y121:Y127" si="96">V121*1.01</f>
        <v>0.82373075000000007</v>
      </c>
      <c r="Z121" s="17">
        <f t="shared" ref="Z121:Z127" si="97">W121*1.01</f>
        <v>0.91043924999999992</v>
      </c>
      <c r="AA121" s="17">
        <f t="shared" ref="AA121:AA127" si="98">X121*1.01</f>
        <v>0.87575584999999989</v>
      </c>
      <c r="AB121" s="17">
        <f t="shared" ref="AB121:AB127" si="99">Y121*1.01</f>
        <v>0.83196805750000002</v>
      </c>
      <c r="AC121" s="17">
        <f t="shared" ref="AC121:AC127" si="100">Z121*1.01</f>
        <v>0.91954364249999998</v>
      </c>
    </row>
    <row r="122" spans="1:29" x14ac:dyDescent="0.3">
      <c r="A122" s="3" t="s">
        <v>30</v>
      </c>
      <c r="B122" s="24" t="s">
        <v>23</v>
      </c>
      <c r="C122" s="3" t="s">
        <v>74</v>
      </c>
      <c r="D122" s="3" t="s">
        <v>132</v>
      </c>
      <c r="E122" s="8" t="s">
        <v>201</v>
      </c>
      <c r="F122" s="8" t="s">
        <v>108</v>
      </c>
      <c r="G122" s="13" t="s">
        <v>91</v>
      </c>
      <c r="H122" s="3" t="s">
        <v>87</v>
      </c>
      <c r="I122" s="3" t="s">
        <v>164</v>
      </c>
      <c r="J122" s="3" t="s">
        <v>165</v>
      </c>
      <c r="K122" s="3" t="s">
        <v>71</v>
      </c>
      <c r="L122" s="10">
        <f t="shared" si="88"/>
        <v>0.76712499999999995</v>
      </c>
      <c r="M122" s="10">
        <f t="shared" si="89"/>
        <v>0.72876874999999997</v>
      </c>
      <c r="N122" s="10">
        <f t="shared" si="90"/>
        <v>0.80548124999999993</v>
      </c>
      <c r="O122" s="10">
        <f t="shared" ref="O122:O127" si="101">R122*0.95</f>
        <v>0.8075</v>
      </c>
      <c r="P122" s="10">
        <f t="shared" si="91"/>
        <v>0.76712499999999995</v>
      </c>
      <c r="Q122" s="10">
        <f t="shared" si="92"/>
        <v>0.84787499999999993</v>
      </c>
      <c r="R122" s="10">
        <v>0.85</v>
      </c>
      <c r="S122" s="10">
        <f t="shared" si="68"/>
        <v>0.8075</v>
      </c>
      <c r="T122" s="10">
        <f t="shared" ref="T122:T127" si="102">R122*1.05</f>
        <v>0.89249999999999996</v>
      </c>
      <c r="U122" s="17">
        <f t="shared" ref="U122:U127" si="103">R122*1.01</f>
        <v>0.85849999999999993</v>
      </c>
      <c r="V122" s="17">
        <f t="shared" si="93"/>
        <v>0.81557500000000005</v>
      </c>
      <c r="W122" s="17">
        <f t="shared" si="94"/>
        <v>0.90142499999999992</v>
      </c>
      <c r="X122" s="17">
        <f t="shared" si="95"/>
        <v>0.86708499999999988</v>
      </c>
      <c r="Y122" s="17">
        <f t="shared" si="96"/>
        <v>0.82373075000000007</v>
      </c>
      <c r="Z122" s="17">
        <f t="shared" si="97"/>
        <v>0.91043924999999992</v>
      </c>
      <c r="AA122" s="17">
        <f t="shared" si="98"/>
        <v>0.87575584999999989</v>
      </c>
      <c r="AB122" s="17">
        <f t="shared" si="99"/>
        <v>0.83196805750000002</v>
      </c>
      <c r="AC122" s="17">
        <f t="shared" si="100"/>
        <v>0.91954364249999998</v>
      </c>
    </row>
    <row r="123" spans="1:29" x14ac:dyDescent="0.3">
      <c r="A123" s="3" t="s">
        <v>30</v>
      </c>
      <c r="B123" s="24" t="s">
        <v>23</v>
      </c>
      <c r="C123" s="3" t="s">
        <v>75</v>
      </c>
      <c r="D123" s="3" t="s">
        <v>132</v>
      </c>
      <c r="E123" s="8" t="s">
        <v>201</v>
      </c>
      <c r="F123" s="8" t="s">
        <v>108</v>
      </c>
      <c r="G123" s="13" t="s">
        <v>91</v>
      </c>
      <c r="H123" s="3" t="s">
        <v>87</v>
      </c>
      <c r="I123" s="3" t="s">
        <v>164</v>
      </c>
      <c r="J123" s="3" t="s">
        <v>165</v>
      </c>
      <c r="K123" s="3" t="s">
        <v>71</v>
      </c>
      <c r="L123" s="10">
        <f t="shared" si="88"/>
        <v>0.76712499999999995</v>
      </c>
      <c r="M123" s="10">
        <f t="shared" si="89"/>
        <v>0.72876874999999997</v>
      </c>
      <c r="N123" s="10">
        <f t="shared" si="90"/>
        <v>0.80548124999999993</v>
      </c>
      <c r="O123" s="10">
        <f t="shared" si="101"/>
        <v>0.8075</v>
      </c>
      <c r="P123" s="10">
        <f t="shared" si="91"/>
        <v>0.76712499999999995</v>
      </c>
      <c r="Q123" s="10">
        <f t="shared" si="92"/>
        <v>0.84787499999999993</v>
      </c>
      <c r="R123" s="10">
        <v>0.85</v>
      </c>
      <c r="S123" s="10">
        <f t="shared" si="68"/>
        <v>0.8075</v>
      </c>
      <c r="T123" s="10">
        <f t="shared" si="102"/>
        <v>0.89249999999999996</v>
      </c>
      <c r="U123" s="17">
        <f t="shared" si="103"/>
        <v>0.85849999999999993</v>
      </c>
      <c r="V123" s="17">
        <f t="shared" si="93"/>
        <v>0.81557500000000005</v>
      </c>
      <c r="W123" s="17">
        <f t="shared" si="94"/>
        <v>0.90142499999999992</v>
      </c>
      <c r="X123" s="17">
        <f t="shared" si="95"/>
        <v>0.86708499999999988</v>
      </c>
      <c r="Y123" s="17">
        <f t="shared" si="96"/>
        <v>0.82373075000000007</v>
      </c>
      <c r="Z123" s="17">
        <f t="shared" si="97"/>
        <v>0.91043924999999992</v>
      </c>
      <c r="AA123" s="17">
        <f t="shared" si="98"/>
        <v>0.87575584999999989</v>
      </c>
      <c r="AB123" s="17">
        <f t="shared" si="99"/>
        <v>0.83196805750000002</v>
      </c>
      <c r="AC123" s="17">
        <f t="shared" si="100"/>
        <v>0.91954364249999998</v>
      </c>
    </row>
    <row r="124" spans="1:29" x14ac:dyDescent="0.3">
      <c r="A124" s="3" t="s">
        <v>30</v>
      </c>
      <c r="B124" s="24" t="s">
        <v>23</v>
      </c>
      <c r="C124" s="3" t="s">
        <v>130</v>
      </c>
      <c r="D124" s="3" t="s">
        <v>133</v>
      </c>
      <c r="E124" s="8" t="s">
        <v>201</v>
      </c>
      <c r="F124" s="8" t="s">
        <v>108</v>
      </c>
      <c r="G124" s="13" t="s">
        <v>91</v>
      </c>
      <c r="H124" s="3" t="s">
        <v>87</v>
      </c>
      <c r="I124" s="3" t="s">
        <v>164</v>
      </c>
      <c r="J124" s="3" t="s">
        <v>165</v>
      </c>
      <c r="K124" s="3" t="s">
        <v>71</v>
      </c>
      <c r="L124" s="10">
        <f t="shared" si="88"/>
        <v>0.79871249999999994</v>
      </c>
      <c r="M124" s="10">
        <f t="shared" si="89"/>
        <v>0.75877687499999991</v>
      </c>
      <c r="N124" s="10">
        <f t="shared" si="90"/>
        <v>0.83864812499999986</v>
      </c>
      <c r="O124" s="10">
        <f t="shared" si="101"/>
        <v>0.84075</v>
      </c>
      <c r="P124" s="10">
        <f t="shared" si="91"/>
        <v>0.79871249999999994</v>
      </c>
      <c r="Q124" s="10">
        <f t="shared" si="92"/>
        <v>0.88278749999999995</v>
      </c>
      <c r="R124" s="10">
        <v>0.88500000000000001</v>
      </c>
      <c r="S124" s="10">
        <f t="shared" si="68"/>
        <v>0.84075</v>
      </c>
      <c r="T124" s="10">
        <f t="shared" si="102"/>
        <v>0.92925000000000002</v>
      </c>
      <c r="U124" s="17">
        <f t="shared" si="103"/>
        <v>0.89385000000000003</v>
      </c>
      <c r="V124" s="17">
        <f t="shared" si="93"/>
        <v>0.84915750000000001</v>
      </c>
      <c r="W124" s="17">
        <f t="shared" si="94"/>
        <v>0.93854250000000006</v>
      </c>
      <c r="X124" s="17">
        <f t="shared" si="95"/>
        <v>0.90278849999999999</v>
      </c>
      <c r="Y124" s="17">
        <f t="shared" si="96"/>
        <v>0.85764907499999998</v>
      </c>
      <c r="Z124" s="17">
        <f t="shared" si="97"/>
        <v>0.94792792500000012</v>
      </c>
      <c r="AA124" s="17">
        <f t="shared" si="98"/>
        <v>0.91181638499999995</v>
      </c>
      <c r="AB124" s="17">
        <f t="shared" si="99"/>
        <v>0.86622556574999998</v>
      </c>
      <c r="AC124" s="17">
        <f t="shared" si="100"/>
        <v>0.95740720425000014</v>
      </c>
    </row>
    <row r="125" spans="1:29" x14ac:dyDescent="0.3">
      <c r="A125" s="3" t="s">
        <v>30</v>
      </c>
      <c r="B125" s="24" t="s">
        <v>23</v>
      </c>
      <c r="C125" s="3" t="s">
        <v>255</v>
      </c>
      <c r="D125" s="3" t="s">
        <v>256</v>
      </c>
      <c r="E125" s="8" t="s">
        <v>201</v>
      </c>
      <c r="F125" s="8" t="s">
        <v>108</v>
      </c>
      <c r="G125" s="13" t="s">
        <v>91</v>
      </c>
      <c r="H125" s="3" t="s">
        <v>87</v>
      </c>
      <c r="I125" s="3" t="s">
        <v>164</v>
      </c>
      <c r="J125" s="3" t="s">
        <v>165</v>
      </c>
      <c r="K125" s="3" t="s">
        <v>71</v>
      </c>
      <c r="L125" s="10">
        <f t="shared" ref="L125" si="104">O125*0.95</f>
        <v>0.78517499999999996</v>
      </c>
      <c r="M125" s="10">
        <f t="shared" ref="M125" si="105">P125*0.95</f>
        <v>0.74591624999999995</v>
      </c>
      <c r="N125" s="10">
        <f t="shared" ref="N125" si="106">Q125*0.95</f>
        <v>0.82443374999999997</v>
      </c>
      <c r="O125" s="10">
        <f t="shared" ref="O125" si="107">R125*0.95</f>
        <v>0.82650000000000001</v>
      </c>
      <c r="P125" s="10">
        <f t="shared" ref="P125" si="108">S125*0.95</f>
        <v>0.78517499999999996</v>
      </c>
      <c r="Q125" s="10">
        <f t="shared" ref="Q125" si="109">T125*0.95</f>
        <v>0.86782499999999996</v>
      </c>
      <c r="R125" s="10">
        <v>0.87</v>
      </c>
      <c r="S125" s="10">
        <f t="shared" ref="S125" si="110">R125*0.95</f>
        <v>0.82650000000000001</v>
      </c>
      <c r="T125" s="10">
        <f t="shared" ref="T125" si="111">R125*1.05</f>
        <v>0.91349999999999998</v>
      </c>
      <c r="U125" s="17">
        <f t="shared" ref="U125" si="112">R125*1.01</f>
        <v>0.87870000000000004</v>
      </c>
      <c r="V125" s="17">
        <f t="shared" ref="V125" si="113">S125*1.01</f>
        <v>0.83476499999999998</v>
      </c>
      <c r="W125" s="17">
        <f t="shared" ref="W125" si="114">T125*1.01</f>
        <v>0.92263499999999998</v>
      </c>
      <c r="X125" s="17">
        <f t="shared" ref="X125" si="115">U125*1.01</f>
        <v>0.88748700000000003</v>
      </c>
      <c r="Y125" s="17">
        <f t="shared" ref="Y125" si="116">V125*1.01</f>
        <v>0.84311265000000002</v>
      </c>
      <c r="Z125" s="17">
        <f t="shared" ref="Z125" si="117">W125*1.01</f>
        <v>0.93186135000000003</v>
      </c>
      <c r="AA125" s="17">
        <f t="shared" ref="AA125" si="118">X125*1.01</f>
        <v>0.89636187000000001</v>
      </c>
      <c r="AB125" s="17">
        <f t="shared" ref="AB125" si="119">Y125*1.01</f>
        <v>0.85154377650000002</v>
      </c>
      <c r="AC125" s="17">
        <f t="shared" ref="AC125" si="120">Z125*1.01</f>
        <v>0.94117996349999999</v>
      </c>
    </row>
    <row r="126" spans="1:29" x14ac:dyDescent="0.3">
      <c r="A126" s="3" t="s">
        <v>30</v>
      </c>
      <c r="B126" s="24" t="s">
        <v>23</v>
      </c>
      <c r="C126" s="3" t="s">
        <v>76</v>
      </c>
      <c r="D126" s="3" t="s">
        <v>136</v>
      </c>
      <c r="E126" s="8" t="s">
        <v>201</v>
      </c>
      <c r="F126" s="8" t="s">
        <v>108</v>
      </c>
      <c r="G126" s="13" t="s">
        <v>91</v>
      </c>
      <c r="H126" s="3" t="s">
        <v>87</v>
      </c>
      <c r="I126" s="3" t="s">
        <v>164</v>
      </c>
      <c r="J126" s="3" t="s">
        <v>165</v>
      </c>
      <c r="K126" s="3" t="s">
        <v>71</v>
      </c>
      <c r="L126" s="10">
        <f t="shared" si="88"/>
        <v>0.78517499999999996</v>
      </c>
      <c r="M126" s="10">
        <f t="shared" si="89"/>
        <v>0.74591624999999995</v>
      </c>
      <c r="N126" s="10">
        <f t="shared" si="90"/>
        <v>0.82443374999999997</v>
      </c>
      <c r="O126" s="10">
        <f t="shared" si="101"/>
        <v>0.82650000000000001</v>
      </c>
      <c r="P126" s="10">
        <f t="shared" si="91"/>
        <v>0.78517499999999996</v>
      </c>
      <c r="Q126" s="10">
        <f t="shared" si="92"/>
        <v>0.86782499999999996</v>
      </c>
      <c r="R126" s="10">
        <v>0.87</v>
      </c>
      <c r="S126" s="10">
        <f t="shared" si="68"/>
        <v>0.82650000000000001</v>
      </c>
      <c r="T126" s="10">
        <f t="shared" si="102"/>
        <v>0.91349999999999998</v>
      </c>
      <c r="U126" s="17">
        <f t="shared" si="103"/>
        <v>0.87870000000000004</v>
      </c>
      <c r="V126" s="17">
        <f t="shared" si="93"/>
        <v>0.83476499999999998</v>
      </c>
      <c r="W126" s="17">
        <f t="shared" si="94"/>
        <v>0.92263499999999998</v>
      </c>
      <c r="X126" s="17">
        <f t="shared" si="95"/>
        <v>0.88748700000000003</v>
      </c>
      <c r="Y126" s="17">
        <f t="shared" si="96"/>
        <v>0.84311265000000002</v>
      </c>
      <c r="Z126" s="17">
        <f t="shared" si="97"/>
        <v>0.93186135000000003</v>
      </c>
      <c r="AA126" s="17">
        <f t="shared" si="98"/>
        <v>0.89636187000000001</v>
      </c>
      <c r="AB126" s="17">
        <f t="shared" si="99"/>
        <v>0.85154377650000002</v>
      </c>
      <c r="AC126" s="17">
        <f t="shared" si="100"/>
        <v>0.94117996349999999</v>
      </c>
    </row>
    <row r="127" spans="1:29" x14ac:dyDescent="0.3">
      <c r="A127" s="3" t="s">
        <v>30</v>
      </c>
      <c r="B127" s="24" t="s">
        <v>23</v>
      </c>
      <c r="C127" s="3" t="s">
        <v>134</v>
      </c>
      <c r="D127" s="3" t="s">
        <v>135</v>
      </c>
      <c r="E127" s="8" t="s">
        <v>201</v>
      </c>
      <c r="F127" s="8" t="s">
        <v>108</v>
      </c>
      <c r="G127" s="13" t="s">
        <v>91</v>
      </c>
      <c r="H127" s="3" t="s">
        <v>87</v>
      </c>
      <c r="I127" s="3" t="s">
        <v>164</v>
      </c>
      <c r="J127" s="3" t="s">
        <v>165</v>
      </c>
      <c r="K127" s="3" t="s">
        <v>71</v>
      </c>
      <c r="L127" s="10">
        <f t="shared" si="88"/>
        <v>0.81224999999999992</v>
      </c>
      <c r="M127" s="10">
        <f t="shared" si="89"/>
        <v>0.77163749999999987</v>
      </c>
      <c r="N127" s="10">
        <f t="shared" si="90"/>
        <v>0.85286249999999997</v>
      </c>
      <c r="O127" s="10">
        <f t="shared" si="101"/>
        <v>0.85499999999999998</v>
      </c>
      <c r="P127" s="10">
        <f t="shared" si="91"/>
        <v>0.81224999999999992</v>
      </c>
      <c r="Q127" s="10">
        <f t="shared" si="92"/>
        <v>0.89775000000000005</v>
      </c>
      <c r="R127" s="10">
        <v>0.9</v>
      </c>
      <c r="S127" s="10">
        <f t="shared" si="68"/>
        <v>0.85499999999999998</v>
      </c>
      <c r="T127" s="10">
        <f t="shared" si="102"/>
        <v>0.94500000000000006</v>
      </c>
      <c r="U127" s="17">
        <f t="shared" si="103"/>
        <v>0.90900000000000003</v>
      </c>
      <c r="V127" s="17">
        <f t="shared" si="93"/>
        <v>0.86355000000000004</v>
      </c>
      <c r="W127" s="17">
        <f t="shared" si="94"/>
        <v>0.95445000000000002</v>
      </c>
      <c r="X127" s="17">
        <f t="shared" si="95"/>
        <v>0.91809000000000007</v>
      </c>
      <c r="Y127" s="17">
        <f t="shared" si="96"/>
        <v>0.87218550000000006</v>
      </c>
      <c r="Z127" s="17">
        <f t="shared" si="97"/>
        <v>0.96399449999999998</v>
      </c>
      <c r="AA127" s="17">
        <f t="shared" si="98"/>
        <v>0.92727090000000012</v>
      </c>
      <c r="AB127" s="17">
        <f t="shared" si="99"/>
        <v>0.88090735500000006</v>
      </c>
      <c r="AC127" s="17">
        <f t="shared" si="100"/>
        <v>0.97363444499999996</v>
      </c>
    </row>
    <row r="128" spans="1:29" x14ac:dyDescent="0.3">
      <c r="A128" s="3" t="s">
        <v>30</v>
      </c>
      <c r="B128" s="3" t="s">
        <v>44</v>
      </c>
      <c r="C128" s="3" t="s">
        <v>73</v>
      </c>
      <c r="D128" s="3" t="s">
        <v>132</v>
      </c>
      <c r="E128" s="8" t="s">
        <v>202</v>
      </c>
      <c r="F128" s="8" t="s">
        <v>108</v>
      </c>
      <c r="G128" s="13" t="s">
        <v>91</v>
      </c>
      <c r="H128" s="3" t="s">
        <v>88</v>
      </c>
      <c r="I128" s="3" t="s">
        <v>227</v>
      </c>
      <c r="J128" s="3" t="s">
        <v>228</v>
      </c>
      <c r="K128" s="3" t="s">
        <v>71</v>
      </c>
      <c r="L128" s="10">
        <f>L130*0.9</f>
        <v>0.69041249999999998</v>
      </c>
      <c r="M128" s="10">
        <f t="shared" ref="M128:AC128" si="121">M130*0.9</f>
        <v>0.55232999999999999</v>
      </c>
      <c r="N128" s="10">
        <f t="shared" si="121"/>
        <v>0.82849499999999998</v>
      </c>
      <c r="O128" s="10">
        <f t="shared" si="121"/>
        <v>0.72675000000000001</v>
      </c>
      <c r="P128" s="10">
        <f t="shared" si="121"/>
        <v>0.58140000000000003</v>
      </c>
      <c r="Q128" s="10">
        <f t="shared" si="121"/>
        <v>0.87209999999999999</v>
      </c>
      <c r="R128" s="10">
        <f t="shared" si="121"/>
        <v>0.76500000000000001</v>
      </c>
      <c r="S128" s="10">
        <f t="shared" si="121"/>
        <v>0.6120000000000001</v>
      </c>
      <c r="T128" s="10">
        <f t="shared" si="121"/>
        <v>0.91800000000000004</v>
      </c>
      <c r="U128" s="10">
        <f t="shared" si="121"/>
        <v>0.77400000000000002</v>
      </c>
      <c r="V128" s="10">
        <f t="shared" si="121"/>
        <v>0.62100000000000011</v>
      </c>
      <c r="W128" s="10">
        <f t="shared" si="121"/>
        <v>0.92700000000000005</v>
      </c>
      <c r="X128" s="10">
        <f t="shared" si="121"/>
        <v>0.78300000000000003</v>
      </c>
      <c r="Y128" s="10">
        <f t="shared" si="121"/>
        <v>0.73799999999999999</v>
      </c>
      <c r="Z128" s="10">
        <f t="shared" si="121"/>
        <v>0.82800000000000007</v>
      </c>
      <c r="AA128" s="10">
        <f t="shared" si="121"/>
        <v>0.79200000000000004</v>
      </c>
      <c r="AB128" s="10">
        <f t="shared" si="121"/>
        <v>0.747</v>
      </c>
      <c r="AC128" s="10">
        <f t="shared" si="121"/>
        <v>0.83700000000000008</v>
      </c>
    </row>
    <row r="129" spans="1:29" x14ac:dyDescent="0.3">
      <c r="A129" s="3" t="s">
        <v>30</v>
      </c>
      <c r="B129" s="3" t="s">
        <v>44</v>
      </c>
      <c r="C129" s="3" t="s">
        <v>74</v>
      </c>
      <c r="D129" s="3" t="s">
        <v>132</v>
      </c>
      <c r="E129" s="8" t="s">
        <v>202</v>
      </c>
      <c r="F129" s="8" t="s">
        <v>108</v>
      </c>
      <c r="G129" s="13" t="s">
        <v>91</v>
      </c>
      <c r="H129" s="3" t="s">
        <v>88</v>
      </c>
      <c r="I129" s="3" t="s">
        <v>227</v>
      </c>
      <c r="J129" s="3" t="s">
        <v>228</v>
      </c>
      <c r="K129" s="3" t="s">
        <v>71</v>
      </c>
      <c r="L129" s="10">
        <f>L130*0.95</f>
        <v>0.72876874999999997</v>
      </c>
      <c r="M129" s="10">
        <f t="shared" ref="M129:AC129" si="122">M130*0.95</f>
        <v>0.58301499999999995</v>
      </c>
      <c r="N129" s="10">
        <f t="shared" si="122"/>
        <v>0.87452249999999998</v>
      </c>
      <c r="O129" s="10">
        <f t="shared" si="122"/>
        <v>0.76712499999999995</v>
      </c>
      <c r="P129" s="10">
        <f t="shared" si="122"/>
        <v>0.61370000000000002</v>
      </c>
      <c r="Q129" s="10">
        <f t="shared" si="122"/>
        <v>0.92054999999999998</v>
      </c>
      <c r="R129" s="10">
        <f t="shared" si="122"/>
        <v>0.8075</v>
      </c>
      <c r="S129" s="10">
        <f t="shared" si="122"/>
        <v>0.64600000000000002</v>
      </c>
      <c r="T129" s="10">
        <f t="shared" si="122"/>
        <v>0.96899999999999997</v>
      </c>
      <c r="U129" s="10">
        <f t="shared" si="122"/>
        <v>0.81699999999999995</v>
      </c>
      <c r="V129" s="10">
        <f t="shared" si="122"/>
        <v>0.65549999999999997</v>
      </c>
      <c r="W129" s="10">
        <f t="shared" si="122"/>
        <v>0.97849999999999993</v>
      </c>
      <c r="X129" s="10">
        <f t="shared" si="122"/>
        <v>0.82650000000000001</v>
      </c>
      <c r="Y129" s="10">
        <f t="shared" si="122"/>
        <v>0.77899999999999991</v>
      </c>
      <c r="Z129" s="10">
        <f t="shared" si="122"/>
        <v>0.874</v>
      </c>
      <c r="AA129" s="10">
        <f t="shared" si="122"/>
        <v>0.83599999999999997</v>
      </c>
      <c r="AB129" s="10">
        <f t="shared" si="122"/>
        <v>0.78849999999999998</v>
      </c>
      <c r="AC129" s="10">
        <f t="shared" si="122"/>
        <v>0.88349999999999995</v>
      </c>
    </row>
    <row r="130" spans="1:29" x14ac:dyDescent="0.3">
      <c r="A130" s="3" t="s">
        <v>30</v>
      </c>
      <c r="B130" s="3" t="s">
        <v>44</v>
      </c>
      <c r="C130" s="3" t="s">
        <v>75</v>
      </c>
      <c r="D130" s="3" t="s">
        <v>132</v>
      </c>
      <c r="E130" s="8" t="s">
        <v>202</v>
      </c>
      <c r="F130" s="8" t="s">
        <v>108</v>
      </c>
      <c r="G130" s="13" t="s">
        <v>91</v>
      </c>
      <c r="H130" s="3" t="s">
        <v>88</v>
      </c>
      <c r="I130" s="3" t="s">
        <v>227</v>
      </c>
      <c r="J130" s="3" t="s">
        <v>228</v>
      </c>
      <c r="K130" s="3" t="s">
        <v>71</v>
      </c>
      <c r="L130" s="10">
        <f t="shared" ref="L130:L134" si="123">O130*0.95</f>
        <v>0.76712499999999995</v>
      </c>
      <c r="M130" s="10">
        <f t="shared" ref="M130:M134" si="124">P130*0.95</f>
        <v>0.61370000000000002</v>
      </c>
      <c r="N130" s="10">
        <f t="shared" ref="N130:N134" si="125">Q130*0.95</f>
        <v>0.92054999999999998</v>
      </c>
      <c r="O130" s="10">
        <f t="shared" ref="O130:O134" si="126">R130*0.95</f>
        <v>0.8075</v>
      </c>
      <c r="P130" s="10">
        <f t="shared" ref="P130:P134" si="127">S130*0.95</f>
        <v>0.64600000000000002</v>
      </c>
      <c r="Q130" s="10">
        <f t="shared" ref="Q130:Q134" si="128">T130*0.95</f>
        <v>0.96899999999999997</v>
      </c>
      <c r="R130" s="5">
        <v>0.85</v>
      </c>
      <c r="S130" s="5">
        <f t="shared" ref="S130:S134" si="129">R130*0.8</f>
        <v>0.68</v>
      </c>
      <c r="T130" s="5">
        <f t="shared" ref="T130:T134" si="130">R130*1.2</f>
        <v>1.02</v>
      </c>
      <c r="U130" s="3">
        <f t="shared" ref="U130:U134" si="131">R130+0.01</f>
        <v>0.86</v>
      </c>
      <c r="V130" s="3">
        <f t="shared" ref="V130:V134" si="132">S130+0.01</f>
        <v>0.69000000000000006</v>
      </c>
      <c r="W130" s="3">
        <f t="shared" ref="W130:W134" si="133">T130+0.01</f>
        <v>1.03</v>
      </c>
      <c r="X130" s="5">
        <v>0.87</v>
      </c>
      <c r="Y130" s="5">
        <v>0.82</v>
      </c>
      <c r="Z130" s="5">
        <v>0.92</v>
      </c>
      <c r="AA130" s="3">
        <f t="shared" ref="AA130:AA134" si="134">X130+0.01</f>
        <v>0.88</v>
      </c>
      <c r="AB130" s="3">
        <f t="shared" ref="AB130:AB134" si="135">Y130+0.01</f>
        <v>0.83</v>
      </c>
      <c r="AC130" s="3">
        <f t="shared" ref="AC130:AC134" si="136">Z130+0.01</f>
        <v>0.93</v>
      </c>
    </row>
    <row r="131" spans="1:29" x14ac:dyDescent="0.3">
      <c r="A131" s="3" t="s">
        <v>30</v>
      </c>
      <c r="B131" s="3" t="s">
        <v>44</v>
      </c>
      <c r="C131" s="3" t="s">
        <v>130</v>
      </c>
      <c r="D131" s="3" t="s">
        <v>133</v>
      </c>
      <c r="E131" s="8" t="s">
        <v>202</v>
      </c>
      <c r="F131" s="8" t="s">
        <v>108</v>
      </c>
      <c r="G131" s="13" t="s">
        <v>91</v>
      </c>
      <c r="H131" s="3" t="s">
        <v>88</v>
      </c>
      <c r="I131" s="3" t="s">
        <v>227</v>
      </c>
      <c r="J131" s="3" t="s">
        <v>228</v>
      </c>
      <c r="K131" s="3" t="s">
        <v>71</v>
      </c>
      <c r="L131" s="10">
        <f t="shared" si="123"/>
        <v>0.76712499999999995</v>
      </c>
      <c r="M131" s="10">
        <f t="shared" si="124"/>
        <v>0.61370000000000002</v>
      </c>
      <c r="N131" s="10">
        <f t="shared" si="125"/>
        <v>0.92054999999999998</v>
      </c>
      <c r="O131" s="10">
        <f t="shared" si="126"/>
        <v>0.8075</v>
      </c>
      <c r="P131" s="10">
        <f t="shared" si="127"/>
        <v>0.64600000000000002</v>
      </c>
      <c r="Q131" s="10">
        <f t="shared" si="128"/>
        <v>0.96899999999999997</v>
      </c>
      <c r="R131" s="5">
        <v>0.85</v>
      </c>
      <c r="S131" s="5">
        <f t="shared" si="129"/>
        <v>0.68</v>
      </c>
      <c r="T131" s="5">
        <f t="shared" si="130"/>
        <v>1.02</v>
      </c>
      <c r="U131" s="3">
        <f t="shared" si="131"/>
        <v>0.86</v>
      </c>
      <c r="V131" s="3">
        <f t="shared" si="132"/>
        <v>0.69000000000000006</v>
      </c>
      <c r="W131" s="3">
        <f t="shared" si="133"/>
        <v>1.03</v>
      </c>
      <c r="X131" s="5">
        <v>0.87</v>
      </c>
      <c r="Y131" s="5">
        <v>0.82</v>
      </c>
      <c r="Z131" s="5">
        <v>0.92</v>
      </c>
      <c r="AA131" s="3">
        <f t="shared" si="134"/>
        <v>0.88</v>
      </c>
      <c r="AB131" s="3">
        <f t="shared" si="135"/>
        <v>0.83</v>
      </c>
      <c r="AC131" s="3">
        <f t="shared" si="136"/>
        <v>0.93</v>
      </c>
    </row>
    <row r="132" spans="1:29" x14ac:dyDescent="0.3">
      <c r="A132" s="3" t="s">
        <v>30</v>
      </c>
      <c r="B132" s="3" t="s">
        <v>44</v>
      </c>
      <c r="C132" s="3" t="s">
        <v>255</v>
      </c>
      <c r="D132" s="3" t="s">
        <v>256</v>
      </c>
      <c r="E132" s="8" t="s">
        <v>202</v>
      </c>
      <c r="F132" s="8" t="s">
        <v>108</v>
      </c>
      <c r="G132" s="13" t="s">
        <v>91</v>
      </c>
      <c r="H132" s="3" t="s">
        <v>88</v>
      </c>
      <c r="I132" s="3" t="s">
        <v>227</v>
      </c>
      <c r="J132" s="3" t="s">
        <v>228</v>
      </c>
      <c r="K132" s="3" t="s">
        <v>71</v>
      </c>
      <c r="L132" s="10">
        <f t="shared" ref="L132" si="137">O132*0.95</f>
        <v>0.76712499999999995</v>
      </c>
      <c r="M132" s="10">
        <f t="shared" ref="M132" si="138">P132*0.95</f>
        <v>0.61370000000000002</v>
      </c>
      <c r="N132" s="10">
        <f t="shared" ref="N132" si="139">Q132*0.95</f>
        <v>0.92054999999999998</v>
      </c>
      <c r="O132" s="10">
        <f t="shared" ref="O132" si="140">R132*0.95</f>
        <v>0.8075</v>
      </c>
      <c r="P132" s="10">
        <f t="shared" ref="P132" si="141">S132*0.95</f>
        <v>0.64600000000000002</v>
      </c>
      <c r="Q132" s="10">
        <f t="shared" ref="Q132" si="142">T132*0.95</f>
        <v>0.96899999999999997</v>
      </c>
      <c r="R132" s="5">
        <v>0.85</v>
      </c>
      <c r="S132" s="5">
        <f t="shared" ref="S132" si="143">R132*0.8</f>
        <v>0.68</v>
      </c>
      <c r="T132" s="5">
        <f t="shared" ref="T132" si="144">R132*1.2</f>
        <v>1.02</v>
      </c>
      <c r="U132" s="3">
        <f t="shared" ref="U132" si="145">R132+0.01</f>
        <v>0.86</v>
      </c>
      <c r="V132" s="3">
        <f t="shared" ref="V132" si="146">S132+0.01</f>
        <v>0.69000000000000006</v>
      </c>
      <c r="W132" s="3">
        <f t="shared" ref="W132" si="147">T132+0.01</f>
        <v>1.03</v>
      </c>
      <c r="X132" s="5">
        <v>0.87</v>
      </c>
      <c r="Y132" s="5">
        <v>0.82</v>
      </c>
      <c r="Z132" s="5">
        <v>0.92</v>
      </c>
      <c r="AA132" s="3">
        <f t="shared" ref="AA132" si="148">X132+0.01</f>
        <v>0.88</v>
      </c>
      <c r="AB132" s="3">
        <f t="shared" ref="AB132" si="149">Y132+0.01</f>
        <v>0.83</v>
      </c>
      <c r="AC132" s="3">
        <f t="shared" ref="AC132" si="150">Z132+0.01</f>
        <v>0.93</v>
      </c>
    </row>
    <row r="133" spans="1:29" x14ac:dyDescent="0.3">
      <c r="A133" s="3" t="s">
        <v>30</v>
      </c>
      <c r="B133" s="3" t="s">
        <v>44</v>
      </c>
      <c r="C133" s="3" t="s">
        <v>76</v>
      </c>
      <c r="D133" s="3" t="s">
        <v>136</v>
      </c>
      <c r="E133" s="8" t="s">
        <v>202</v>
      </c>
      <c r="F133" s="8" t="s">
        <v>108</v>
      </c>
      <c r="G133" s="13" t="s">
        <v>91</v>
      </c>
      <c r="H133" s="3" t="s">
        <v>88</v>
      </c>
      <c r="I133" s="3" t="s">
        <v>227</v>
      </c>
      <c r="J133" s="3" t="s">
        <v>228</v>
      </c>
      <c r="K133" s="3" t="s">
        <v>71</v>
      </c>
      <c r="L133" s="10">
        <f t="shared" si="123"/>
        <v>0.76712499999999995</v>
      </c>
      <c r="M133" s="10">
        <f t="shared" si="124"/>
        <v>0.61370000000000002</v>
      </c>
      <c r="N133" s="10">
        <f t="shared" si="125"/>
        <v>0.92054999999999998</v>
      </c>
      <c r="O133" s="10">
        <f t="shared" si="126"/>
        <v>0.8075</v>
      </c>
      <c r="P133" s="10">
        <f t="shared" si="127"/>
        <v>0.64600000000000002</v>
      </c>
      <c r="Q133" s="10">
        <f t="shared" si="128"/>
        <v>0.96899999999999997</v>
      </c>
      <c r="R133" s="5">
        <v>0.85</v>
      </c>
      <c r="S133" s="5">
        <f t="shared" si="129"/>
        <v>0.68</v>
      </c>
      <c r="T133" s="5">
        <f t="shared" si="130"/>
        <v>1.02</v>
      </c>
      <c r="U133" s="3">
        <f t="shared" si="131"/>
        <v>0.86</v>
      </c>
      <c r="V133" s="3">
        <f t="shared" si="132"/>
        <v>0.69000000000000006</v>
      </c>
      <c r="W133" s="3">
        <f t="shared" si="133"/>
        <v>1.03</v>
      </c>
      <c r="X133" s="5">
        <v>0.87</v>
      </c>
      <c r="Y133" s="5">
        <v>0.82</v>
      </c>
      <c r="Z133" s="5">
        <v>0.92</v>
      </c>
      <c r="AA133" s="3">
        <f t="shared" si="134"/>
        <v>0.88</v>
      </c>
      <c r="AB133" s="3">
        <f t="shared" si="135"/>
        <v>0.83</v>
      </c>
      <c r="AC133" s="3">
        <f t="shared" si="136"/>
        <v>0.93</v>
      </c>
    </row>
    <row r="134" spans="1:29" x14ac:dyDescent="0.3">
      <c r="A134" s="3" t="s">
        <v>30</v>
      </c>
      <c r="B134" s="3" t="s">
        <v>44</v>
      </c>
      <c r="C134" s="3" t="s">
        <v>134</v>
      </c>
      <c r="D134" s="3" t="s">
        <v>135</v>
      </c>
      <c r="E134" s="8" t="s">
        <v>202</v>
      </c>
      <c r="F134" s="8" t="s">
        <v>108</v>
      </c>
      <c r="G134" s="13" t="s">
        <v>91</v>
      </c>
      <c r="H134" s="3" t="s">
        <v>88</v>
      </c>
      <c r="I134" s="3" t="s">
        <v>227</v>
      </c>
      <c r="J134" s="3" t="s">
        <v>228</v>
      </c>
      <c r="K134" s="3" t="s">
        <v>71</v>
      </c>
      <c r="L134" s="10">
        <f t="shared" si="123"/>
        <v>0.76712499999999995</v>
      </c>
      <c r="M134" s="10">
        <f t="shared" si="124"/>
        <v>0.61370000000000002</v>
      </c>
      <c r="N134" s="10">
        <f t="shared" si="125"/>
        <v>0.92054999999999998</v>
      </c>
      <c r="O134" s="10">
        <f t="shared" si="126"/>
        <v>0.8075</v>
      </c>
      <c r="P134" s="10">
        <f t="shared" si="127"/>
        <v>0.64600000000000002</v>
      </c>
      <c r="Q134" s="10">
        <f t="shared" si="128"/>
        <v>0.96899999999999997</v>
      </c>
      <c r="R134" s="5">
        <v>0.85</v>
      </c>
      <c r="S134" s="5">
        <f t="shared" si="129"/>
        <v>0.68</v>
      </c>
      <c r="T134" s="5">
        <f t="shared" si="130"/>
        <v>1.02</v>
      </c>
      <c r="U134" s="3">
        <f t="shared" si="131"/>
        <v>0.86</v>
      </c>
      <c r="V134" s="3">
        <f t="shared" si="132"/>
        <v>0.69000000000000006</v>
      </c>
      <c r="W134" s="3">
        <f t="shared" si="133"/>
        <v>1.03</v>
      </c>
      <c r="X134" s="5">
        <v>0.87</v>
      </c>
      <c r="Y134" s="5">
        <v>0.82</v>
      </c>
      <c r="Z134" s="5">
        <v>0.92</v>
      </c>
      <c r="AA134" s="3">
        <f t="shared" si="134"/>
        <v>0.88</v>
      </c>
      <c r="AB134" s="3">
        <f t="shared" si="135"/>
        <v>0.83</v>
      </c>
      <c r="AC134" s="3">
        <f t="shared" si="136"/>
        <v>0.93</v>
      </c>
    </row>
    <row r="135" spans="1:29" x14ac:dyDescent="0.3">
      <c r="A135" s="3" t="s">
        <v>30</v>
      </c>
      <c r="B135" s="3" t="s">
        <v>199</v>
      </c>
      <c r="C135" s="3" t="s">
        <v>73</v>
      </c>
      <c r="D135" s="3" t="s">
        <v>132</v>
      </c>
      <c r="E135" s="8" t="s">
        <v>202</v>
      </c>
      <c r="F135" s="8" t="s">
        <v>108</v>
      </c>
      <c r="G135" s="13" t="s">
        <v>91</v>
      </c>
      <c r="H135" s="3" t="s">
        <v>87</v>
      </c>
      <c r="I135" s="3" t="s">
        <v>167</v>
      </c>
      <c r="J135" s="3" t="s">
        <v>213</v>
      </c>
      <c r="K135" s="3" t="s">
        <v>71</v>
      </c>
      <c r="L135" s="10">
        <f t="shared" ref="L135:Q135" si="151">O135</f>
        <v>0.26</v>
      </c>
      <c r="M135" s="10">
        <f t="shared" si="151"/>
        <v>0.20800000000000002</v>
      </c>
      <c r="N135" s="10">
        <f t="shared" si="151"/>
        <v>0.312</v>
      </c>
      <c r="O135" s="10">
        <f t="shared" si="151"/>
        <v>0.26</v>
      </c>
      <c r="P135" s="10">
        <f t="shared" si="151"/>
        <v>0.20800000000000002</v>
      </c>
      <c r="Q135" s="10">
        <f t="shared" si="151"/>
        <v>0.312</v>
      </c>
      <c r="R135" s="10">
        <v>0.26</v>
      </c>
      <c r="S135" s="5">
        <f t="shared" ref="S135:S273" si="152">R135*0.8</f>
        <v>0.20800000000000002</v>
      </c>
      <c r="T135" s="5">
        <f t="shared" ref="T135:T273" si="153">R135*1.2</f>
        <v>0.312</v>
      </c>
      <c r="U135" s="17">
        <f>R135*0.99</f>
        <v>0.25740000000000002</v>
      </c>
      <c r="V135" s="17">
        <f t="shared" ref="V135:AC141" si="154">S135*0.99</f>
        <v>0.20592000000000002</v>
      </c>
      <c r="W135" s="17">
        <f t="shared" si="154"/>
        <v>0.30887999999999999</v>
      </c>
      <c r="X135" s="17">
        <f t="shared" si="154"/>
        <v>0.254826</v>
      </c>
      <c r="Y135" s="17">
        <f t="shared" si="154"/>
        <v>0.20386080000000001</v>
      </c>
      <c r="Z135" s="17">
        <f t="shared" si="154"/>
        <v>0.30579119999999999</v>
      </c>
      <c r="AA135" s="17">
        <f t="shared" si="154"/>
        <v>0.25227773999999997</v>
      </c>
      <c r="AB135" s="17">
        <f t="shared" si="154"/>
        <v>0.20182219200000001</v>
      </c>
      <c r="AC135" s="17">
        <f t="shared" si="154"/>
        <v>0.30273328799999999</v>
      </c>
    </row>
    <row r="136" spans="1:29" x14ac:dyDescent="0.3">
      <c r="A136" s="3" t="s">
        <v>30</v>
      </c>
      <c r="B136" s="3" t="s">
        <v>199</v>
      </c>
      <c r="C136" s="3" t="s">
        <v>74</v>
      </c>
      <c r="D136" s="3" t="s">
        <v>132</v>
      </c>
      <c r="E136" s="8" t="s">
        <v>202</v>
      </c>
      <c r="F136" s="8" t="s">
        <v>108</v>
      </c>
      <c r="G136" s="13" t="s">
        <v>91</v>
      </c>
      <c r="H136" s="3" t="s">
        <v>87</v>
      </c>
      <c r="I136" s="3" t="s">
        <v>167</v>
      </c>
      <c r="J136" s="3" t="s">
        <v>214</v>
      </c>
      <c r="K136" s="3" t="s">
        <v>71</v>
      </c>
      <c r="L136" s="10">
        <f t="shared" ref="L136:L142" si="155">O136</f>
        <v>0.3</v>
      </c>
      <c r="M136" s="10">
        <f t="shared" ref="M136:M142" si="156">P136</f>
        <v>0.24</v>
      </c>
      <c r="N136" s="10">
        <f t="shared" ref="N136:N142" si="157">Q136</f>
        <v>0.36</v>
      </c>
      <c r="O136" s="10">
        <f t="shared" ref="O136:O142" si="158">R136</f>
        <v>0.3</v>
      </c>
      <c r="P136" s="10">
        <f t="shared" ref="P136:P142" si="159">S136</f>
        <v>0.24</v>
      </c>
      <c r="Q136" s="10">
        <f t="shared" ref="Q136:Q142" si="160">T136</f>
        <v>0.36</v>
      </c>
      <c r="R136" s="10">
        <v>0.3</v>
      </c>
      <c r="S136" s="5">
        <f t="shared" si="152"/>
        <v>0.24</v>
      </c>
      <c r="T136" s="5">
        <f t="shared" si="153"/>
        <v>0.36</v>
      </c>
      <c r="U136" s="17">
        <f t="shared" ref="U136:U141" si="161">R136*0.99</f>
        <v>0.29699999999999999</v>
      </c>
      <c r="V136" s="17">
        <f t="shared" si="154"/>
        <v>0.23759999999999998</v>
      </c>
      <c r="W136" s="17">
        <f t="shared" si="154"/>
        <v>0.35639999999999999</v>
      </c>
      <c r="X136" s="17">
        <f t="shared" si="154"/>
        <v>0.29402999999999996</v>
      </c>
      <c r="Y136" s="17">
        <f t="shared" si="154"/>
        <v>0.23522399999999999</v>
      </c>
      <c r="Z136" s="17">
        <f t="shared" si="154"/>
        <v>0.35283599999999998</v>
      </c>
      <c r="AA136" s="17">
        <f t="shared" si="154"/>
        <v>0.29108969999999995</v>
      </c>
      <c r="AB136" s="17">
        <f t="shared" si="154"/>
        <v>0.23287175999999998</v>
      </c>
      <c r="AC136" s="17">
        <f t="shared" si="154"/>
        <v>0.34930763999999997</v>
      </c>
    </row>
    <row r="137" spans="1:29" x14ac:dyDescent="0.3">
      <c r="A137" s="3" t="s">
        <v>30</v>
      </c>
      <c r="B137" s="3" t="s">
        <v>199</v>
      </c>
      <c r="C137" s="3" t="s">
        <v>75</v>
      </c>
      <c r="D137" s="3" t="s">
        <v>132</v>
      </c>
      <c r="E137" s="8" t="s">
        <v>202</v>
      </c>
      <c r="F137" s="8" t="s">
        <v>108</v>
      </c>
      <c r="G137" s="13" t="s">
        <v>91</v>
      </c>
      <c r="H137" s="3" t="s">
        <v>87</v>
      </c>
      <c r="I137" s="3" t="s">
        <v>167</v>
      </c>
      <c r="J137" s="3" t="s">
        <v>215</v>
      </c>
      <c r="K137" s="3" t="s">
        <v>71</v>
      </c>
      <c r="L137" s="10">
        <f t="shared" si="155"/>
        <v>0.37</v>
      </c>
      <c r="M137" s="10">
        <f t="shared" si="156"/>
        <v>0.29599999999999999</v>
      </c>
      <c r="N137" s="10">
        <f t="shared" si="157"/>
        <v>0.44400000000000001</v>
      </c>
      <c r="O137" s="10">
        <f t="shared" si="158"/>
        <v>0.37</v>
      </c>
      <c r="P137" s="10">
        <f t="shared" si="159"/>
        <v>0.29599999999999999</v>
      </c>
      <c r="Q137" s="10">
        <f t="shared" si="160"/>
        <v>0.44400000000000001</v>
      </c>
      <c r="R137" s="10">
        <v>0.37</v>
      </c>
      <c r="S137" s="5">
        <f t="shared" si="152"/>
        <v>0.29599999999999999</v>
      </c>
      <c r="T137" s="5">
        <f t="shared" si="153"/>
        <v>0.44400000000000001</v>
      </c>
      <c r="U137" s="17">
        <f t="shared" si="161"/>
        <v>0.36630000000000001</v>
      </c>
      <c r="V137" s="17">
        <f t="shared" si="154"/>
        <v>0.29303999999999997</v>
      </c>
      <c r="W137" s="17">
        <f t="shared" si="154"/>
        <v>0.43956000000000001</v>
      </c>
      <c r="X137" s="17">
        <f t="shared" si="154"/>
        <v>0.36263699999999999</v>
      </c>
      <c r="Y137" s="17">
        <f t="shared" si="154"/>
        <v>0.29010959999999997</v>
      </c>
      <c r="Z137" s="17">
        <f t="shared" si="154"/>
        <v>0.43516440000000001</v>
      </c>
      <c r="AA137" s="17">
        <f t="shared" si="154"/>
        <v>0.35901063</v>
      </c>
      <c r="AB137" s="17">
        <f t="shared" si="154"/>
        <v>0.28720850399999998</v>
      </c>
      <c r="AC137" s="17">
        <f t="shared" si="154"/>
        <v>0.43081275600000002</v>
      </c>
    </row>
    <row r="138" spans="1:29" x14ac:dyDescent="0.3">
      <c r="A138" s="3" t="s">
        <v>30</v>
      </c>
      <c r="B138" s="3" t="s">
        <v>199</v>
      </c>
      <c r="C138" s="3" t="s">
        <v>130</v>
      </c>
      <c r="D138" s="3" t="s">
        <v>133</v>
      </c>
      <c r="E138" s="8" t="s">
        <v>202</v>
      </c>
      <c r="F138" s="8" t="s">
        <v>108</v>
      </c>
      <c r="G138" s="13" t="s">
        <v>91</v>
      </c>
      <c r="H138" s="3" t="s">
        <v>87</v>
      </c>
      <c r="I138" s="3" t="s">
        <v>167</v>
      </c>
      <c r="J138" s="3" t="s">
        <v>216</v>
      </c>
      <c r="K138" s="3" t="s">
        <v>71</v>
      </c>
      <c r="L138" s="10">
        <f t="shared" si="155"/>
        <v>0.38</v>
      </c>
      <c r="M138" s="10">
        <f t="shared" si="156"/>
        <v>0.30400000000000005</v>
      </c>
      <c r="N138" s="10">
        <f t="shared" si="157"/>
        <v>0.45599999999999996</v>
      </c>
      <c r="O138" s="10">
        <f t="shared" si="158"/>
        <v>0.38</v>
      </c>
      <c r="P138" s="10">
        <f t="shared" si="159"/>
        <v>0.30400000000000005</v>
      </c>
      <c r="Q138" s="10">
        <f t="shared" si="160"/>
        <v>0.45599999999999996</v>
      </c>
      <c r="R138" s="10">
        <v>0.38</v>
      </c>
      <c r="S138" s="5">
        <f t="shared" si="152"/>
        <v>0.30400000000000005</v>
      </c>
      <c r="T138" s="5">
        <f t="shared" si="153"/>
        <v>0.45599999999999996</v>
      </c>
      <c r="U138" s="17">
        <f t="shared" si="161"/>
        <v>0.37619999999999998</v>
      </c>
      <c r="V138" s="17">
        <f t="shared" si="154"/>
        <v>0.30096000000000006</v>
      </c>
      <c r="W138" s="17">
        <f t="shared" si="154"/>
        <v>0.45143999999999995</v>
      </c>
      <c r="X138" s="17">
        <f t="shared" si="154"/>
        <v>0.37243799999999999</v>
      </c>
      <c r="Y138" s="17">
        <f t="shared" si="154"/>
        <v>0.29795040000000006</v>
      </c>
      <c r="Z138" s="17">
        <f t="shared" si="154"/>
        <v>0.44692559999999992</v>
      </c>
      <c r="AA138" s="17">
        <f t="shared" si="154"/>
        <v>0.36871361999999996</v>
      </c>
      <c r="AB138" s="17">
        <f t="shared" si="154"/>
        <v>0.29497089600000004</v>
      </c>
      <c r="AC138" s="17">
        <f t="shared" si="154"/>
        <v>0.44245634399999995</v>
      </c>
    </row>
    <row r="139" spans="1:29" x14ac:dyDescent="0.3">
      <c r="A139" s="3" t="s">
        <v>30</v>
      </c>
      <c r="B139" s="3" t="s">
        <v>199</v>
      </c>
      <c r="C139" s="3" t="s">
        <v>255</v>
      </c>
      <c r="D139" s="3" t="s">
        <v>256</v>
      </c>
      <c r="E139" s="8" t="s">
        <v>202</v>
      </c>
      <c r="F139" s="8" t="s">
        <v>108</v>
      </c>
      <c r="G139" s="13" t="s">
        <v>91</v>
      </c>
      <c r="H139" s="3" t="s">
        <v>87</v>
      </c>
      <c r="I139" s="3" t="s">
        <v>167</v>
      </c>
      <c r="J139" s="3" t="s">
        <v>217</v>
      </c>
      <c r="K139" s="3" t="s">
        <v>71</v>
      </c>
      <c r="L139" s="10">
        <f t="shared" ref="L139" si="162">O139</f>
        <v>0.34</v>
      </c>
      <c r="M139" s="10">
        <f t="shared" ref="M139" si="163">P139</f>
        <v>0.27200000000000002</v>
      </c>
      <c r="N139" s="10">
        <f t="shared" ref="N139" si="164">Q139</f>
        <v>0.40800000000000003</v>
      </c>
      <c r="O139" s="10">
        <f t="shared" ref="O139" si="165">R139</f>
        <v>0.34</v>
      </c>
      <c r="P139" s="10">
        <f t="shared" ref="P139" si="166">S139</f>
        <v>0.27200000000000002</v>
      </c>
      <c r="Q139" s="10">
        <f t="shared" ref="Q139" si="167">T139</f>
        <v>0.40800000000000003</v>
      </c>
      <c r="R139" s="10">
        <v>0.34</v>
      </c>
      <c r="S139" s="5">
        <f t="shared" ref="S139" si="168">R139*0.8</f>
        <v>0.27200000000000002</v>
      </c>
      <c r="T139" s="5">
        <f t="shared" ref="T139" si="169">R139*1.2</f>
        <v>0.40800000000000003</v>
      </c>
      <c r="U139" s="17">
        <f t="shared" ref="U139" si="170">R139*0.99</f>
        <v>0.33660000000000001</v>
      </c>
      <c r="V139" s="17">
        <f t="shared" ref="V139" si="171">S139*0.99</f>
        <v>0.26928000000000002</v>
      </c>
      <c r="W139" s="17">
        <f t="shared" ref="W139" si="172">T139*0.99</f>
        <v>0.40392</v>
      </c>
      <c r="X139" s="17">
        <f t="shared" ref="X139" si="173">U139*0.99</f>
        <v>0.33323400000000003</v>
      </c>
      <c r="Y139" s="17">
        <f t="shared" ref="Y139" si="174">V139*0.99</f>
        <v>0.26658720000000002</v>
      </c>
      <c r="Z139" s="17">
        <f t="shared" ref="Z139" si="175">W139*0.99</f>
        <v>0.39988079999999998</v>
      </c>
      <c r="AA139" s="17">
        <f t="shared" ref="AA139" si="176">X139*0.99</f>
        <v>0.32990166000000004</v>
      </c>
      <c r="AB139" s="17">
        <f t="shared" ref="AB139" si="177">Y139*0.99</f>
        <v>0.26392132800000001</v>
      </c>
      <c r="AC139" s="17">
        <f t="shared" ref="AC139" si="178">Z139*0.99</f>
        <v>0.39588199199999996</v>
      </c>
    </row>
    <row r="140" spans="1:29" x14ac:dyDescent="0.3">
      <c r="A140" s="3" t="s">
        <v>30</v>
      </c>
      <c r="B140" s="3" t="s">
        <v>199</v>
      </c>
      <c r="C140" s="3" t="s">
        <v>76</v>
      </c>
      <c r="D140" s="3" t="s">
        <v>136</v>
      </c>
      <c r="E140" s="8" t="s">
        <v>202</v>
      </c>
      <c r="F140" s="8" t="s">
        <v>108</v>
      </c>
      <c r="G140" s="13" t="s">
        <v>91</v>
      </c>
      <c r="H140" s="3" t="s">
        <v>87</v>
      </c>
      <c r="I140" s="3" t="s">
        <v>167</v>
      </c>
      <c r="J140" s="3" t="s">
        <v>217</v>
      </c>
      <c r="K140" s="3" t="s">
        <v>71</v>
      </c>
      <c r="L140" s="10">
        <f t="shared" si="155"/>
        <v>0.34</v>
      </c>
      <c r="M140" s="10">
        <f t="shared" si="156"/>
        <v>0.27200000000000002</v>
      </c>
      <c r="N140" s="10">
        <f t="shared" si="157"/>
        <v>0.40800000000000003</v>
      </c>
      <c r="O140" s="10">
        <f t="shared" si="158"/>
        <v>0.34</v>
      </c>
      <c r="P140" s="10">
        <f t="shared" si="159"/>
        <v>0.27200000000000002</v>
      </c>
      <c r="Q140" s="10">
        <f t="shared" si="160"/>
        <v>0.40800000000000003</v>
      </c>
      <c r="R140" s="10">
        <v>0.34</v>
      </c>
      <c r="S140" s="5">
        <f t="shared" si="152"/>
        <v>0.27200000000000002</v>
      </c>
      <c r="T140" s="5">
        <f t="shared" si="153"/>
        <v>0.40800000000000003</v>
      </c>
      <c r="U140" s="17">
        <f t="shared" si="161"/>
        <v>0.33660000000000001</v>
      </c>
      <c r="V140" s="17">
        <f t="shared" si="154"/>
        <v>0.26928000000000002</v>
      </c>
      <c r="W140" s="17">
        <f t="shared" si="154"/>
        <v>0.40392</v>
      </c>
      <c r="X140" s="17">
        <f t="shared" si="154"/>
        <v>0.33323400000000003</v>
      </c>
      <c r="Y140" s="17">
        <f t="shared" si="154"/>
        <v>0.26658720000000002</v>
      </c>
      <c r="Z140" s="17">
        <f t="shared" si="154"/>
        <v>0.39988079999999998</v>
      </c>
      <c r="AA140" s="17">
        <f t="shared" si="154"/>
        <v>0.32990166000000004</v>
      </c>
      <c r="AB140" s="17">
        <f t="shared" si="154"/>
        <v>0.26392132800000001</v>
      </c>
      <c r="AC140" s="17">
        <f t="shared" si="154"/>
        <v>0.39588199199999996</v>
      </c>
    </row>
    <row r="141" spans="1:29" x14ac:dyDescent="0.3">
      <c r="A141" s="3" t="s">
        <v>30</v>
      </c>
      <c r="B141" s="3" t="s">
        <v>199</v>
      </c>
      <c r="C141" s="3" t="s">
        <v>134</v>
      </c>
      <c r="D141" s="3" t="s">
        <v>135</v>
      </c>
      <c r="E141" s="8" t="s">
        <v>202</v>
      </c>
      <c r="F141" s="8" t="s">
        <v>108</v>
      </c>
      <c r="G141" s="13" t="s">
        <v>91</v>
      </c>
      <c r="H141" s="3" t="s">
        <v>87</v>
      </c>
      <c r="I141" s="3" t="s">
        <v>167</v>
      </c>
      <c r="J141" s="3" t="s">
        <v>218</v>
      </c>
      <c r="K141" s="3" t="s">
        <v>71</v>
      </c>
      <c r="L141" s="10">
        <f t="shared" si="155"/>
        <v>0.38</v>
      </c>
      <c r="M141" s="10">
        <f t="shared" si="156"/>
        <v>0.30400000000000005</v>
      </c>
      <c r="N141" s="10">
        <f t="shared" si="157"/>
        <v>0.45599999999999996</v>
      </c>
      <c r="O141" s="10">
        <f t="shared" si="158"/>
        <v>0.38</v>
      </c>
      <c r="P141" s="10">
        <f t="shared" si="159"/>
        <v>0.30400000000000005</v>
      </c>
      <c r="Q141" s="10">
        <f t="shared" si="160"/>
        <v>0.45599999999999996</v>
      </c>
      <c r="R141" s="10">
        <v>0.38</v>
      </c>
      <c r="S141" s="5">
        <f t="shared" si="152"/>
        <v>0.30400000000000005</v>
      </c>
      <c r="T141" s="5">
        <f t="shared" si="153"/>
        <v>0.45599999999999996</v>
      </c>
      <c r="U141" s="17">
        <f t="shared" si="161"/>
        <v>0.37619999999999998</v>
      </c>
      <c r="V141" s="17">
        <f t="shared" si="154"/>
        <v>0.30096000000000006</v>
      </c>
      <c r="W141" s="17">
        <f t="shared" si="154"/>
        <v>0.45143999999999995</v>
      </c>
      <c r="X141" s="17">
        <f t="shared" si="154"/>
        <v>0.37243799999999999</v>
      </c>
      <c r="Y141" s="17">
        <f t="shared" si="154"/>
        <v>0.29795040000000006</v>
      </c>
      <c r="Z141" s="17">
        <f t="shared" si="154"/>
        <v>0.44692559999999992</v>
      </c>
      <c r="AA141" s="17">
        <f t="shared" si="154"/>
        <v>0.36871361999999996</v>
      </c>
      <c r="AB141" s="17">
        <f t="shared" si="154"/>
        <v>0.29497089600000004</v>
      </c>
      <c r="AC141" s="17">
        <f t="shared" si="154"/>
        <v>0.44245634399999995</v>
      </c>
    </row>
    <row r="142" spans="1:29" x14ac:dyDescent="0.3">
      <c r="A142" s="3" t="s">
        <v>30</v>
      </c>
      <c r="B142" s="3" t="s">
        <v>36</v>
      </c>
      <c r="C142" s="3" t="s">
        <v>73</v>
      </c>
      <c r="D142" s="3" t="s">
        <v>132</v>
      </c>
      <c r="E142" s="8" t="s">
        <v>202</v>
      </c>
      <c r="F142" s="8" t="s">
        <v>108</v>
      </c>
      <c r="G142" s="13" t="s">
        <v>91</v>
      </c>
      <c r="H142" s="3" t="s">
        <v>87</v>
      </c>
      <c r="I142" s="3" t="s">
        <v>220</v>
      </c>
      <c r="J142" s="3" t="s">
        <v>219</v>
      </c>
      <c r="K142" s="3" t="s">
        <v>71</v>
      </c>
      <c r="L142" s="10">
        <f t="shared" si="155"/>
        <v>0.21579999999999999</v>
      </c>
      <c r="M142" s="10">
        <f t="shared" si="156"/>
        <v>0.21060000000000001</v>
      </c>
      <c r="N142" s="10">
        <f t="shared" si="157"/>
        <v>0.22359999999999999</v>
      </c>
      <c r="O142" s="10">
        <f t="shared" si="158"/>
        <v>0.21579999999999999</v>
      </c>
      <c r="P142" s="10">
        <f t="shared" si="159"/>
        <v>0.21060000000000001</v>
      </c>
      <c r="Q142" s="10">
        <f t="shared" si="160"/>
        <v>0.22359999999999999</v>
      </c>
      <c r="R142" s="10">
        <f>R135*(1-0.17)</f>
        <v>0.21579999999999999</v>
      </c>
      <c r="S142" s="5">
        <f>R135*(1-0.19)</f>
        <v>0.21060000000000001</v>
      </c>
      <c r="T142" s="5">
        <f>R135*(1-0.14)</f>
        <v>0.22359999999999999</v>
      </c>
      <c r="U142" s="17">
        <f>R142*0.99</f>
        <v>0.213642</v>
      </c>
      <c r="V142" s="17">
        <f t="shared" ref="V142:V148" si="179">S142*0.99</f>
        <v>0.20849400000000001</v>
      </c>
      <c r="W142" s="17">
        <f t="shared" ref="W142:W148" si="180">T142*0.99</f>
        <v>0.22136399999999998</v>
      </c>
      <c r="X142" s="17">
        <f t="shared" ref="X142:X148" si="181">U142*0.99</f>
        <v>0.21150558</v>
      </c>
      <c r="Y142" s="17">
        <f t="shared" ref="Y142:Y148" si="182">V142*0.99</f>
        <v>0.20640906000000001</v>
      </c>
      <c r="Z142" s="17">
        <f t="shared" ref="Z142:Z148" si="183">W142*0.99</f>
        <v>0.21915035999999999</v>
      </c>
      <c r="AA142" s="17">
        <f t="shared" ref="AA142:AA148" si="184">X142*0.99</f>
        <v>0.20939052419999998</v>
      </c>
      <c r="AB142" s="17">
        <f t="shared" ref="AB142:AB148" si="185">Y142*0.99</f>
        <v>0.20434496939999999</v>
      </c>
      <c r="AC142" s="17">
        <f t="shared" ref="AC142:AC148" si="186">Z142*0.99</f>
        <v>0.21695885639999998</v>
      </c>
    </row>
    <row r="143" spans="1:29" x14ac:dyDescent="0.3">
      <c r="A143" s="3" t="s">
        <v>30</v>
      </c>
      <c r="B143" s="3" t="s">
        <v>36</v>
      </c>
      <c r="C143" s="3" t="s">
        <v>74</v>
      </c>
      <c r="D143" s="3" t="s">
        <v>132</v>
      </c>
      <c r="E143" s="8" t="s">
        <v>202</v>
      </c>
      <c r="F143" s="8" t="s">
        <v>108</v>
      </c>
      <c r="G143" s="13" t="s">
        <v>91</v>
      </c>
      <c r="H143" s="3" t="s">
        <v>87</v>
      </c>
      <c r="I143" s="3" t="s">
        <v>220</v>
      </c>
      <c r="J143" s="3" t="s">
        <v>219</v>
      </c>
      <c r="K143" s="3" t="s">
        <v>71</v>
      </c>
      <c r="L143" s="10">
        <f t="shared" ref="L143:L148" si="187">O143</f>
        <v>0.24899999999999997</v>
      </c>
      <c r="M143" s="10">
        <f t="shared" ref="M143:M148" si="188">P143</f>
        <v>0.24299999999999999</v>
      </c>
      <c r="N143" s="10">
        <f t="shared" ref="N143:N148" si="189">Q143</f>
        <v>0.25800000000000001</v>
      </c>
      <c r="O143" s="10">
        <f t="shared" ref="O143:O148" si="190">R143</f>
        <v>0.24899999999999997</v>
      </c>
      <c r="P143" s="10">
        <f t="shared" ref="P143:P148" si="191">S143</f>
        <v>0.24299999999999999</v>
      </c>
      <c r="Q143" s="10">
        <f t="shared" ref="Q143:Q148" si="192">T143</f>
        <v>0.25800000000000001</v>
      </c>
      <c r="R143" s="10">
        <f>R136*(1-0.17)</f>
        <v>0.24899999999999997</v>
      </c>
      <c r="S143" s="5">
        <f>R136*(1-0.19)</f>
        <v>0.24299999999999999</v>
      </c>
      <c r="T143" s="5">
        <f>R136*(1-0.14)</f>
        <v>0.25800000000000001</v>
      </c>
      <c r="U143" s="17">
        <f t="shared" ref="U143:U148" si="193">R143*0.99</f>
        <v>0.24650999999999998</v>
      </c>
      <c r="V143" s="17">
        <f t="shared" si="179"/>
        <v>0.24056999999999998</v>
      </c>
      <c r="W143" s="17">
        <f t="shared" si="180"/>
        <v>0.25541999999999998</v>
      </c>
      <c r="X143" s="17">
        <f t="shared" si="181"/>
        <v>0.24404489999999998</v>
      </c>
      <c r="Y143" s="17">
        <f t="shared" si="182"/>
        <v>0.23816429999999997</v>
      </c>
      <c r="Z143" s="17">
        <f t="shared" si="183"/>
        <v>0.25286579999999997</v>
      </c>
      <c r="AA143" s="17">
        <f t="shared" si="184"/>
        <v>0.24160445099999997</v>
      </c>
      <c r="AB143" s="17">
        <f t="shared" si="185"/>
        <v>0.23578265699999998</v>
      </c>
      <c r="AC143" s="17">
        <f t="shared" si="186"/>
        <v>0.25033714199999996</v>
      </c>
    </row>
    <row r="144" spans="1:29" x14ac:dyDescent="0.3">
      <c r="A144" s="3" t="s">
        <v>30</v>
      </c>
      <c r="B144" s="3" t="s">
        <v>36</v>
      </c>
      <c r="C144" s="3" t="s">
        <v>75</v>
      </c>
      <c r="D144" s="3" t="s">
        <v>132</v>
      </c>
      <c r="E144" s="8" t="s">
        <v>202</v>
      </c>
      <c r="F144" s="8" t="s">
        <v>108</v>
      </c>
      <c r="G144" s="13" t="s">
        <v>91</v>
      </c>
      <c r="H144" s="3" t="s">
        <v>87</v>
      </c>
      <c r="I144" s="3" t="s">
        <v>220</v>
      </c>
      <c r="J144" s="3" t="s">
        <v>219</v>
      </c>
      <c r="K144" s="3" t="s">
        <v>71</v>
      </c>
      <c r="L144" s="10">
        <f t="shared" si="187"/>
        <v>0.30709999999999998</v>
      </c>
      <c r="M144" s="10">
        <f t="shared" si="188"/>
        <v>0.29970000000000002</v>
      </c>
      <c r="N144" s="10">
        <f t="shared" si="189"/>
        <v>0.31819999999999998</v>
      </c>
      <c r="O144" s="10">
        <f t="shared" si="190"/>
        <v>0.30709999999999998</v>
      </c>
      <c r="P144" s="10">
        <f t="shared" si="191"/>
        <v>0.29970000000000002</v>
      </c>
      <c r="Q144" s="10">
        <f t="shared" si="192"/>
        <v>0.31819999999999998</v>
      </c>
      <c r="R144" s="10">
        <f>R137*(1-0.17)</f>
        <v>0.30709999999999998</v>
      </c>
      <c r="S144" s="5">
        <f>R137*(1-0.19)</f>
        <v>0.29970000000000002</v>
      </c>
      <c r="T144" s="5">
        <f>R137*(1-0.14)</f>
        <v>0.31819999999999998</v>
      </c>
      <c r="U144" s="17">
        <f t="shared" si="193"/>
        <v>0.30402899999999999</v>
      </c>
      <c r="V144" s="17">
        <f t="shared" si="179"/>
        <v>0.29670299999999999</v>
      </c>
      <c r="W144" s="17">
        <f t="shared" si="180"/>
        <v>0.31501799999999996</v>
      </c>
      <c r="X144" s="17">
        <f t="shared" si="181"/>
        <v>0.30098870999999999</v>
      </c>
      <c r="Y144" s="17">
        <f t="shared" si="182"/>
        <v>0.29373597000000001</v>
      </c>
      <c r="Z144" s="17">
        <f t="shared" si="183"/>
        <v>0.31186781999999996</v>
      </c>
      <c r="AA144" s="17">
        <f t="shared" si="184"/>
        <v>0.2979788229</v>
      </c>
      <c r="AB144" s="17">
        <f t="shared" si="185"/>
        <v>0.29079861030000004</v>
      </c>
      <c r="AC144" s="17">
        <f t="shared" si="186"/>
        <v>0.30874914179999996</v>
      </c>
    </row>
    <row r="145" spans="1:29" x14ac:dyDescent="0.3">
      <c r="A145" s="3" t="s">
        <v>30</v>
      </c>
      <c r="B145" s="3" t="s">
        <v>36</v>
      </c>
      <c r="C145" s="3" t="s">
        <v>130</v>
      </c>
      <c r="D145" s="3" t="s">
        <v>133</v>
      </c>
      <c r="E145" s="8" t="s">
        <v>202</v>
      </c>
      <c r="F145" s="8" t="s">
        <v>108</v>
      </c>
      <c r="G145" s="13" t="s">
        <v>91</v>
      </c>
      <c r="H145" s="3" t="s">
        <v>87</v>
      </c>
      <c r="I145" s="3" t="s">
        <v>220</v>
      </c>
      <c r="J145" s="3" t="s">
        <v>219</v>
      </c>
      <c r="K145" s="3" t="s">
        <v>71</v>
      </c>
      <c r="L145" s="10">
        <f t="shared" si="187"/>
        <v>0.31540000000000001</v>
      </c>
      <c r="M145" s="10">
        <f t="shared" si="188"/>
        <v>0.30780000000000002</v>
      </c>
      <c r="N145" s="10">
        <f t="shared" si="189"/>
        <v>0.32679999999999998</v>
      </c>
      <c r="O145" s="10">
        <f t="shared" si="190"/>
        <v>0.31540000000000001</v>
      </c>
      <c r="P145" s="10">
        <f t="shared" si="191"/>
        <v>0.30780000000000002</v>
      </c>
      <c r="Q145" s="10">
        <f t="shared" si="192"/>
        <v>0.32679999999999998</v>
      </c>
      <c r="R145" s="10">
        <f>R138*(1-0.17)</f>
        <v>0.31540000000000001</v>
      </c>
      <c r="S145" s="5">
        <f>R138*(1-0.19)</f>
        <v>0.30780000000000002</v>
      </c>
      <c r="T145" s="5">
        <f>R138*(1-0.14)</f>
        <v>0.32679999999999998</v>
      </c>
      <c r="U145" s="17">
        <f t="shared" si="193"/>
        <v>0.31224600000000002</v>
      </c>
      <c r="V145" s="17">
        <f t="shared" si="179"/>
        <v>0.30472199999999999</v>
      </c>
      <c r="W145" s="17">
        <f t="shared" si="180"/>
        <v>0.32353199999999999</v>
      </c>
      <c r="X145" s="17">
        <f t="shared" si="181"/>
        <v>0.30912354000000003</v>
      </c>
      <c r="Y145" s="17">
        <f t="shared" si="182"/>
        <v>0.30167477999999998</v>
      </c>
      <c r="Z145" s="17">
        <f t="shared" si="183"/>
        <v>0.32029668</v>
      </c>
      <c r="AA145" s="17">
        <f t="shared" si="184"/>
        <v>0.30603230460000003</v>
      </c>
      <c r="AB145" s="17">
        <f t="shared" si="185"/>
        <v>0.29865803219999998</v>
      </c>
      <c r="AC145" s="17">
        <f t="shared" si="186"/>
        <v>0.31709371320000002</v>
      </c>
    </row>
    <row r="146" spans="1:29" x14ac:dyDescent="0.3">
      <c r="A146" s="3" t="s">
        <v>30</v>
      </c>
      <c r="B146" s="3" t="s">
        <v>36</v>
      </c>
      <c r="C146" s="3" t="s">
        <v>255</v>
      </c>
      <c r="D146" s="3" t="s">
        <v>256</v>
      </c>
      <c r="E146" s="8" t="s">
        <v>202</v>
      </c>
      <c r="F146" s="8" t="s">
        <v>108</v>
      </c>
      <c r="G146" s="13" t="s">
        <v>91</v>
      </c>
      <c r="H146" s="3" t="s">
        <v>87</v>
      </c>
      <c r="I146" s="3" t="s">
        <v>220</v>
      </c>
      <c r="J146" s="3" t="s">
        <v>219</v>
      </c>
      <c r="K146" s="3" t="s">
        <v>71</v>
      </c>
      <c r="L146" s="10">
        <f t="shared" ref="L146" si="194">O146</f>
        <v>0.28220000000000001</v>
      </c>
      <c r="M146" s="10">
        <f t="shared" ref="M146" si="195">P146</f>
        <v>0.27540000000000003</v>
      </c>
      <c r="N146" s="10">
        <f t="shared" ref="N146" si="196">Q146</f>
        <v>0.29239999999999999</v>
      </c>
      <c r="O146" s="10">
        <f t="shared" ref="O146" si="197">R146</f>
        <v>0.28220000000000001</v>
      </c>
      <c r="P146" s="10">
        <f t="shared" ref="P146" si="198">S146</f>
        <v>0.27540000000000003</v>
      </c>
      <c r="Q146" s="10">
        <f t="shared" ref="Q146" si="199">T146</f>
        <v>0.29239999999999999</v>
      </c>
      <c r="R146" s="10">
        <f t="shared" ref="R146:R147" si="200">R139*(1-0.17)</f>
        <v>0.28220000000000001</v>
      </c>
      <c r="S146" s="5">
        <f>R139*(1-0.19)</f>
        <v>0.27540000000000003</v>
      </c>
      <c r="T146" s="5">
        <f>R139*(1-0.14)</f>
        <v>0.29239999999999999</v>
      </c>
      <c r="U146" s="17">
        <f t="shared" ref="U146" si="201">R146*0.99</f>
        <v>0.27937800000000002</v>
      </c>
      <c r="V146" s="17">
        <f t="shared" ref="V146" si="202">S146*0.99</f>
        <v>0.27264600000000005</v>
      </c>
      <c r="W146" s="17">
        <f t="shared" ref="W146" si="203">T146*0.99</f>
        <v>0.28947600000000001</v>
      </c>
      <c r="X146" s="17">
        <f t="shared" ref="X146" si="204">U146*0.99</f>
        <v>0.27658421999999999</v>
      </c>
      <c r="Y146" s="17">
        <f t="shared" ref="Y146" si="205">V146*0.99</f>
        <v>0.26991954000000007</v>
      </c>
      <c r="Z146" s="17">
        <f t="shared" ref="Z146" si="206">W146*0.99</f>
        <v>0.28658124000000001</v>
      </c>
      <c r="AA146" s="17">
        <f t="shared" ref="AA146" si="207">X146*0.99</f>
        <v>0.27381837780000001</v>
      </c>
      <c r="AB146" s="17">
        <f t="shared" ref="AB146" si="208">Y146*0.99</f>
        <v>0.26722034460000005</v>
      </c>
      <c r="AC146" s="17">
        <f t="shared" ref="AC146" si="209">Z146*0.99</f>
        <v>0.28371542760000001</v>
      </c>
    </row>
    <row r="147" spans="1:29" x14ac:dyDescent="0.3">
      <c r="A147" s="3" t="s">
        <v>30</v>
      </c>
      <c r="B147" s="3" t="s">
        <v>36</v>
      </c>
      <c r="C147" s="3" t="s">
        <v>76</v>
      </c>
      <c r="D147" s="3" t="s">
        <v>136</v>
      </c>
      <c r="E147" s="8" t="s">
        <v>202</v>
      </c>
      <c r="F147" s="8" t="s">
        <v>108</v>
      </c>
      <c r="G147" s="13" t="s">
        <v>91</v>
      </c>
      <c r="H147" s="3" t="s">
        <v>87</v>
      </c>
      <c r="I147" s="3" t="s">
        <v>220</v>
      </c>
      <c r="J147" s="3" t="s">
        <v>219</v>
      </c>
      <c r="K147" s="3" t="s">
        <v>71</v>
      </c>
      <c r="L147" s="10">
        <f t="shared" si="187"/>
        <v>0.28220000000000001</v>
      </c>
      <c r="M147" s="10">
        <f t="shared" si="188"/>
        <v>0.27540000000000003</v>
      </c>
      <c r="N147" s="10">
        <f t="shared" si="189"/>
        <v>0.29239999999999999</v>
      </c>
      <c r="O147" s="10">
        <f t="shared" si="190"/>
        <v>0.28220000000000001</v>
      </c>
      <c r="P147" s="10">
        <f t="shared" si="191"/>
        <v>0.27540000000000003</v>
      </c>
      <c r="Q147" s="10">
        <f t="shared" si="192"/>
        <v>0.29239999999999999</v>
      </c>
      <c r="R147" s="10">
        <f t="shared" si="200"/>
        <v>0.28220000000000001</v>
      </c>
      <c r="S147" s="5">
        <f>R140*(1-0.19)</f>
        <v>0.27540000000000003</v>
      </c>
      <c r="T147" s="5">
        <f>R140*(1-0.14)</f>
        <v>0.29239999999999999</v>
      </c>
      <c r="U147" s="17">
        <f t="shared" si="193"/>
        <v>0.27937800000000002</v>
      </c>
      <c r="V147" s="17">
        <f t="shared" si="179"/>
        <v>0.27264600000000005</v>
      </c>
      <c r="W147" s="17">
        <f t="shared" si="180"/>
        <v>0.28947600000000001</v>
      </c>
      <c r="X147" s="17">
        <f t="shared" si="181"/>
        <v>0.27658421999999999</v>
      </c>
      <c r="Y147" s="17">
        <f t="shared" si="182"/>
        <v>0.26991954000000007</v>
      </c>
      <c r="Z147" s="17">
        <f t="shared" si="183"/>
        <v>0.28658124000000001</v>
      </c>
      <c r="AA147" s="17">
        <f t="shared" si="184"/>
        <v>0.27381837780000001</v>
      </c>
      <c r="AB147" s="17">
        <f t="shared" si="185"/>
        <v>0.26722034460000005</v>
      </c>
      <c r="AC147" s="17">
        <f t="shared" si="186"/>
        <v>0.28371542760000001</v>
      </c>
    </row>
    <row r="148" spans="1:29" x14ac:dyDescent="0.3">
      <c r="A148" s="3" t="s">
        <v>30</v>
      </c>
      <c r="B148" s="3" t="s">
        <v>36</v>
      </c>
      <c r="C148" s="3" t="s">
        <v>134</v>
      </c>
      <c r="D148" s="3" t="s">
        <v>135</v>
      </c>
      <c r="E148" s="8" t="s">
        <v>202</v>
      </c>
      <c r="F148" s="8" t="s">
        <v>108</v>
      </c>
      <c r="G148" s="13" t="s">
        <v>91</v>
      </c>
      <c r="H148" s="3" t="s">
        <v>87</v>
      </c>
      <c r="I148" s="3" t="s">
        <v>220</v>
      </c>
      <c r="J148" s="3" t="s">
        <v>219</v>
      </c>
      <c r="K148" s="3" t="s">
        <v>71</v>
      </c>
      <c r="L148" s="10">
        <f t="shared" si="187"/>
        <v>0.31540000000000001</v>
      </c>
      <c r="M148" s="10">
        <f t="shared" si="188"/>
        <v>0.30780000000000002</v>
      </c>
      <c r="N148" s="10">
        <f t="shared" si="189"/>
        <v>0.32679999999999998</v>
      </c>
      <c r="O148" s="10">
        <f t="shared" si="190"/>
        <v>0.31540000000000001</v>
      </c>
      <c r="P148" s="10">
        <f t="shared" si="191"/>
        <v>0.30780000000000002</v>
      </c>
      <c r="Q148" s="10">
        <f t="shared" si="192"/>
        <v>0.32679999999999998</v>
      </c>
      <c r="R148" s="10">
        <f>R141*(1-0.17)</f>
        <v>0.31540000000000001</v>
      </c>
      <c r="S148" s="5">
        <f>R141*(1-0.19)</f>
        <v>0.30780000000000002</v>
      </c>
      <c r="T148" s="5">
        <f>R141*(1-0.14)</f>
        <v>0.32679999999999998</v>
      </c>
      <c r="U148" s="17">
        <f t="shared" si="193"/>
        <v>0.31224600000000002</v>
      </c>
      <c r="V148" s="17">
        <f t="shared" si="179"/>
        <v>0.30472199999999999</v>
      </c>
      <c r="W148" s="17">
        <f t="shared" si="180"/>
        <v>0.32353199999999999</v>
      </c>
      <c r="X148" s="17">
        <f t="shared" si="181"/>
        <v>0.30912354000000003</v>
      </c>
      <c r="Y148" s="17">
        <f t="shared" si="182"/>
        <v>0.30167477999999998</v>
      </c>
      <c r="Z148" s="17">
        <f t="shared" si="183"/>
        <v>0.32029668</v>
      </c>
      <c r="AA148" s="17">
        <f t="shared" si="184"/>
        <v>0.30603230460000003</v>
      </c>
      <c r="AB148" s="17">
        <f t="shared" si="185"/>
        <v>0.29865803219999998</v>
      </c>
      <c r="AC148" s="17">
        <f t="shared" si="186"/>
        <v>0.31709371320000002</v>
      </c>
    </row>
    <row r="149" spans="1:29" x14ac:dyDescent="0.3">
      <c r="A149" s="3" t="s">
        <v>30</v>
      </c>
      <c r="B149" s="3" t="s">
        <v>44</v>
      </c>
      <c r="C149" s="3" t="s">
        <v>73</v>
      </c>
      <c r="D149" s="3" t="s">
        <v>132</v>
      </c>
      <c r="E149" s="8" t="s">
        <v>203</v>
      </c>
      <c r="F149" s="8" t="s">
        <v>108</v>
      </c>
      <c r="G149" s="13" t="s">
        <v>91</v>
      </c>
      <c r="H149" s="3" t="s">
        <v>88</v>
      </c>
      <c r="I149" s="3" t="s">
        <v>227</v>
      </c>
      <c r="J149" s="3" t="s">
        <v>228</v>
      </c>
      <c r="K149" s="3" t="s">
        <v>71</v>
      </c>
      <c r="L149" s="10">
        <f>L151*0.9</f>
        <v>0.69041249999999998</v>
      </c>
      <c r="M149" s="10">
        <f t="shared" ref="M149:AC149" si="210">M151*0.9</f>
        <v>0.55232999999999999</v>
      </c>
      <c r="N149" s="10">
        <f t="shared" si="210"/>
        <v>0.82849499999999998</v>
      </c>
      <c r="O149" s="10">
        <f t="shared" si="210"/>
        <v>0.72675000000000001</v>
      </c>
      <c r="P149" s="10">
        <f t="shared" si="210"/>
        <v>0.58140000000000003</v>
      </c>
      <c r="Q149" s="10">
        <f t="shared" si="210"/>
        <v>0.87209999999999999</v>
      </c>
      <c r="R149" s="10">
        <f t="shared" si="210"/>
        <v>0.76500000000000001</v>
      </c>
      <c r="S149" s="10">
        <f t="shared" si="210"/>
        <v>0.6120000000000001</v>
      </c>
      <c r="T149" s="10">
        <f t="shared" si="210"/>
        <v>0.91800000000000004</v>
      </c>
      <c r="U149" s="10">
        <f t="shared" si="210"/>
        <v>0.77400000000000002</v>
      </c>
      <c r="V149" s="10">
        <f t="shared" si="210"/>
        <v>0.62100000000000011</v>
      </c>
      <c r="W149" s="10">
        <f t="shared" si="210"/>
        <v>0.92700000000000005</v>
      </c>
      <c r="X149" s="10">
        <f t="shared" si="210"/>
        <v>0.78300000000000003</v>
      </c>
      <c r="Y149" s="10">
        <f t="shared" si="210"/>
        <v>0.73799999999999999</v>
      </c>
      <c r="Z149" s="10">
        <f t="shared" si="210"/>
        <v>0.82800000000000007</v>
      </c>
      <c r="AA149" s="10">
        <f t="shared" si="210"/>
        <v>0.79200000000000004</v>
      </c>
      <c r="AB149" s="10">
        <f t="shared" si="210"/>
        <v>0.747</v>
      </c>
      <c r="AC149" s="10">
        <f t="shared" si="210"/>
        <v>0.83700000000000008</v>
      </c>
    </row>
    <row r="150" spans="1:29" x14ac:dyDescent="0.3">
      <c r="A150" s="3" t="s">
        <v>30</v>
      </c>
      <c r="B150" s="3" t="s">
        <v>44</v>
      </c>
      <c r="C150" s="3" t="s">
        <v>74</v>
      </c>
      <c r="D150" s="3" t="s">
        <v>132</v>
      </c>
      <c r="E150" s="8" t="s">
        <v>203</v>
      </c>
      <c r="F150" s="8" t="s">
        <v>108</v>
      </c>
      <c r="G150" s="13" t="s">
        <v>91</v>
      </c>
      <c r="H150" s="3" t="s">
        <v>88</v>
      </c>
      <c r="I150" s="3" t="s">
        <v>227</v>
      </c>
      <c r="J150" s="3" t="s">
        <v>228</v>
      </c>
      <c r="K150" s="3" t="s">
        <v>71</v>
      </c>
      <c r="L150" s="10">
        <f>L151*0.95</f>
        <v>0.72876874999999997</v>
      </c>
      <c r="M150" s="10">
        <f t="shared" ref="M150" si="211">M151*0.95</f>
        <v>0.58301499999999995</v>
      </c>
      <c r="N150" s="10">
        <f t="shared" ref="N150" si="212">N151*0.95</f>
        <v>0.87452249999999998</v>
      </c>
      <c r="O150" s="10">
        <f t="shared" ref="O150" si="213">O151*0.95</f>
        <v>0.76712499999999995</v>
      </c>
      <c r="P150" s="10">
        <f t="shared" ref="P150" si="214">P151*0.95</f>
        <v>0.61370000000000002</v>
      </c>
      <c r="Q150" s="10">
        <f t="shared" ref="Q150" si="215">Q151*0.95</f>
        <v>0.92054999999999998</v>
      </c>
      <c r="R150" s="10">
        <f t="shared" ref="R150" si="216">R151*0.95</f>
        <v>0.8075</v>
      </c>
      <c r="S150" s="10">
        <f t="shared" ref="S150" si="217">S151*0.95</f>
        <v>0.64600000000000002</v>
      </c>
      <c r="T150" s="10">
        <f t="shared" ref="T150" si="218">T151*0.95</f>
        <v>0.96899999999999997</v>
      </c>
      <c r="U150" s="10">
        <f t="shared" ref="U150" si="219">U151*0.95</f>
        <v>0.81699999999999995</v>
      </c>
      <c r="V150" s="10">
        <f t="shared" ref="V150" si="220">V151*0.95</f>
        <v>0.65549999999999997</v>
      </c>
      <c r="W150" s="10">
        <f t="shared" ref="W150" si="221">W151*0.95</f>
        <v>0.97849999999999993</v>
      </c>
      <c r="X150" s="10">
        <f t="shared" ref="X150" si="222">X151*0.95</f>
        <v>0.82650000000000001</v>
      </c>
      <c r="Y150" s="10">
        <f t="shared" ref="Y150" si="223">Y151*0.95</f>
        <v>0.77899999999999991</v>
      </c>
      <c r="Z150" s="10">
        <f t="shared" ref="Z150" si="224">Z151*0.95</f>
        <v>0.874</v>
      </c>
      <c r="AA150" s="10">
        <f t="shared" ref="AA150" si="225">AA151*0.95</f>
        <v>0.83599999999999997</v>
      </c>
      <c r="AB150" s="10">
        <f t="shared" ref="AB150" si="226">AB151*0.95</f>
        <v>0.78849999999999998</v>
      </c>
      <c r="AC150" s="10">
        <f t="shared" ref="AC150" si="227">AC151*0.95</f>
        <v>0.88349999999999995</v>
      </c>
    </row>
    <row r="151" spans="1:29" x14ac:dyDescent="0.3">
      <c r="A151" s="3" t="s">
        <v>30</v>
      </c>
      <c r="B151" s="3" t="s">
        <v>44</v>
      </c>
      <c r="C151" s="3" t="s">
        <v>75</v>
      </c>
      <c r="D151" s="3" t="s">
        <v>132</v>
      </c>
      <c r="E151" s="8" t="s">
        <v>203</v>
      </c>
      <c r="F151" s="8" t="s">
        <v>108</v>
      </c>
      <c r="G151" s="13" t="s">
        <v>91</v>
      </c>
      <c r="H151" s="3" t="s">
        <v>88</v>
      </c>
      <c r="I151" s="3" t="s">
        <v>227</v>
      </c>
      <c r="J151" s="3" t="s">
        <v>228</v>
      </c>
      <c r="K151" s="3" t="s">
        <v>71</v>
      </c>
      <c r="L151" s="10">
        <f t="shared" ref="L151:L155" si="228">O151*0.95</f>
        <v>0.76712499999999995</v>
      </c>
      <c r="M151" s="10">
        <f t="shared" ref="M151:M155" si="229">P151*0.95</f>
        <v>0.61370000000000002</v>
      </c>
      <c r="N151" s="10">
        <f t="shared" ref="N151:N155" si="230">Q151*0.95</f>
        <v>0.92054999999999998</v>
      </c>
      <c r="O151" s="10">
        <f t="shared" ref="O151:O155" si="231">R151*0.95</f>
        <v>0.8075</v>
      </c>
      <c r="P151" s="10">
        <f t="shared" ref="P151:P155" si="232">S151*0.95</f>
        <v>0.64600000000000002</v>
      </c>
      <c r="Q151" s="10">
        <f t="shared" ref="Q151:Q155" si="233">T151*0.95</f>
        <v>0.96899999999999997</v>
      </c>
      <c r="R151" s="5">
        <v>0.85</v>
      </c>
      <c r="S151" s="5">
        <f t="shared" ref="S151:S155" si="234">R151*0.8</f>
        <v>0.68</v>
      </c>
      <c r="T151" s="5">
        <f t="shared" ref="T151:T155" si="235">R151*1.2</f>
        <v>1.02</v>
      </c>
      <c r="U151" s="3">
        <f t="shared" ref="U151:U155" si="236">R151+0.01</f>
        <v>0.86</v>
      </c>
      <c r="V151" s="3">
        <f t="shared" ref="V151:V155" si="237">S151+0.01</f>
        <v>0.69000000000000006</v>
      </c>
      <c r="W151" s="3">
        <f t="shared" ref="W151:W155" si="238">T151+0.01</f>
        <v>1.03</v>
      </c>
      <c r="X151" s="5">
        <v>0.87</v>
      </c>
      <c r="Y151" s="5">
        <v>0.82</v>
      </c>
      <c r="Z151" s="5">
        <v>0.92</v>
      </c>
      <c r="AA151" s="3">
        <f t="shared" ref="AA151:AA155" si="239">X151+0.01</f>
        <v>0.88</v>
      </c>
      <c r="AB151" s="3">
        <f t="shared" ref="AB151:AB155" si="240">Y151+0.01</f>
        <v>0.83</v>
      </c>
      <c r="AC151" s="3">
        <f t="shared" ref="AC151:AC155" si="241">Z151+0.01</f>
        <v>0.93</v>
      </c>
    </row>
    <row r="152" spans="1:29" x14ac:dyDescent="0.3">
      <c r="A152" s="3" t="s">
        <v>30</v>
      </c>
      <c r="B152" s="3" t="s">
        <v>44</v>
      </c>
      <c r="C152" s="3" t="s">
        <v>130</v>
      </c>
      <c r="D152" s="3" t="s">
        <v>133</v>
      </c>
      <c r="E152" s="8" t="s">
        <v>203</v>
      </c>
      <c r="F152" s="8" t="s">
        <v>108</v>
      </c>
      <c r="G152" s="13" t="s">
        <v>91</v>
      </c>
      <c r="H152" s="3" t="s">
        <v>88</v>
      </c>
      <c r="I152" s="3" t="s">
        <v>227</v>
      </c>
      <c r="J152" s="3" t="s">
        <v>228</v>
      </c>
      <c r="K152" s="3" t="s">
        <v>71</v>
      </c>
      <c r="L152" s="10">
        <f t="shared" si="228"/>
        <v>0.76712499999999995</v>
      </c>
      <c r="M152" s="10">
        <f t="shared" si="229"/>
        <v>0.61370000000000002</v>
      </c>
      <c r="N152" s="10">
        <f t="shared" si="230"/>
        <v>0.92054999999999998</v>
      </c>
      <c r="O152" s="10">
        <f t="shared" si="231"/>
        <v>0.8075</v>
      </c>
      <c r="P152" s="10">
        <f t="shared" si="232"/>
        <v>0.64600000000000002</v>
      </c>
      <c r="Q152" s="10">
        <f t="shared" si="233"/>
        <v>0.96899999999999997</v>
      </c>
      <c r="R152" s="5">
        <v>0.85</v>
      </c>
      <c r="S152" s="5">
        <f t="shared" si="234"/>
        <v>0.68</v>
      </c>
      <c r="T152" s="5">
        <f t="shared" si="235"/>
        <v>1.02</v>
      </c>
      <c r="U152" s="3">
        <f t="shared" si="236"/>
        <v>0.86</v>
      </c>
      <c r="V152" s="3">
        <f t="shared" si="237"/>
        <v>0.69000000000000006</v>
      </c>
      <c r="W152" s="3">
        <f t="shared" si="238"/>
        <v>1.03</v>
      </c>
      <c r="X152" s="5">
        <v>0.87</v>
      </c>
      <c r="Y152" s="5">
        <v>0.82</v>
      </c>
      <c r="Z152" s="5">
        <v>0.92</v>
      </c>
      <c r="AA152" s="3">
        <f t="shared" si="239"/>
        <v>0.88</v>
      </c>
      <c r="AB152" s="3">
        <f t="shared" si="240"/>
        <v>0.83</v>
      </c>
      <c r="AC152" s="3">
        <f t="shared" si="241"/>
        <v>0.93</v>
      </c>
    </row>
    <row r="153" spans="1:29" x14ac:dyDescent="0.3">
      <c r="A153" s="3" t="s">
        <v>30</v>
      </c>
      <c r="B153" s="3" t="s">
        <v>44</v>
      </c>
      <c r="C153" s="3" t="s">
        <v>255</v>
      </c>
      <c r="D153" s="3" t="s">
        <v>256</v>
      </c>
      <c r="E153" s="8" t="s">
        <v>203</v>
      </c>
      <c r="F153" s="8" t="s">
        <v>108</v>
      </c>
      <c r="G153" s="13" t="s">
        <v>91</v>
      </c>
      <c r="H153" s="3" t="s">
        <v>88</v>
      </c>
      <c r="I153" s="3" t="s">
        <v>227</v>
      </c>
      <c r="J153" s="3" t="s">
        <v>228</v>
      </c>
      <c r="K153" s="3" t="s">
        <v>71</v>
      </c>
      <c r="L153" s="10">
        <f t="shared" ref="L153" si="242">O153*0.95</f>
        <v>0.76712499999999995</v>
      </c>
      <c r="M153" s="10">
        <f t="shared" ref="M153" si="243">P153*0.95</f>
        <v>0.61370000000000002</v>
      </c>
      <c r="N153" s="10">
        <f t="shared" ref="N153" si="244">Q153*0.95</f>
        <v>0.92054999999999998</v>
      </c>
      <c r="O153" s="10">
        <f t="shared" ref="O153" si="245">R153*0.95</f>
        <v>0.8075</v>
      </c>
      <c r="P153" s="10">
        <f t="shared" ref="P153" si="246">S153*0.95</f>
        <v>0.64600000000000002</v>
      </c>
      <c r="Q153" s="10">
        <f t="shared" ref="Q153" si="247">T153*0.95</f>
        <v>0.96899999999999997</v>
      </c>
      <c r="R153" s="5">
        <v>0.85</v>
      </c>
      <c r="S153" s="5">
        <f t="shared" ref="S153" si="248">R153*0.8</f>
        <v>0.68</v>
      </c>
      <c r="T153" s="5">
        <f t="shared" ref="T153" si="249">R153*1.2</f>
        <v>1.02</v>
      </c>
      <c r="U153" s="3">
        <f t="shared" ref="U153" si="250">R153+0.01</f>
        <v>0.86</v>
      </c>
      <c r="V153" s="3">
        <f t="shared" ref="V153" si="251">S153+0.01</f>
        <v>0.69000000000000006</v>
      </c>
      <c r="W153" s="3">
        <f t="shared" ref="W153" si="252">T153+0.01</f>
        <v>1.03</v>
      </c>
      <c r="X153" s="5">
        <v>0.87</v>
      </c>
      <c r="Y153" s="5">
        <v>0.82</v>
      </c>
      <c r="Z153" s="5">
        <v>0.92</v>
      </c>
      <c r="AA153" s="3">
        <f t="shared" ref="AA153" si="253">X153+0.01</f>
        <v>0.88</v>
      </c>
      <c r="AB153" s="3">
        <f t="shared" ref="AB153" si="254">Y153+0.01</f>
        <v>0.83</v>
      </c>
      <c r="AC153" s="3">
        <f t="shared" ref="AC153" si="255">Z153+0.01</f>
        <v>0.93</v>
      </c>
    </row>
    <row r="154" spans="1:29" x14ac:dyDescent="0.3">
      <c r="A154" s="3" t="s">
        <v>30</v>
      </c>
      <c r="B154" s="3" t="s">
        <v>44</v>
      </c>
      <c r="C154" s="3" t="s">
        <v>76</v>
      </c>
      <c r="D154" s="3" t="s">
        <v>136</v>
      </c>
      <c r="E154" s="8" t="s">
        <v>203</v>
      </c>
      <c r="F154" s="8" t="s">
        <v>108</v>
      </c>
      <c r="G154" s="13" t="s">
        <v>91</v>
      </c>
      <c r="H154" s="3" t="s">
        <v>88</v>
      </c>
      <c r="I154" s="3" t="s">
        <v>227</v>
      </c>
      <c r="J154" s="3" t="s">
        <v>228</v>
      </c>
      <c r="K154" s="3" t="s">
        <v>71</v>
      </c>
      <c r="L154" s="10">
        <f t="shared" si="228"/>
        <v>0.76712499999999995</v>
      </c>
      <c r="M154" s="10">
        <f t="shared" si="229"/>
        <v>0.61370000000000002</v>
      </c>
      <c r="N154" s="10">
        <f t="shared" si="230"/>
        <v>0.92054999999999998</v>
      </c>
      <c r="O154" s="10">
        <f t="shared" si="231"/>
        <v>0.8075</v>
      </c>
      <c r="P154" s="10">
        <f t="shared" si="232"/>
        <v>0.64600000000000002</v>
      </c>
      <c r="Q154" s="10">
        <f t="shared" si="233"/>
        <v>0.96899999999999997</v>
      </c>
      <c r="R154" s="5">
        <v>0.85</v>
      </c>
      <c r="S154" s="5">
        <f t="shared" si="234"/>
        <v>0.68</v>
      </c>
      <c r="T154" s="5">
        <f t="shared" si="235"/>
        <v>1.02</v>
      </c>
      <c r="U154" s="3">
        <f t="shared" si="236"/>
        <v>0.86</v>
      </c>
      <c r="V154" s="3">
        <f t="shared" si="237"/>
        <v>0.69000000000000006</v>
      </c>
      <c r="W154" s="3">
        <f t="shared" si="238"/>
        <v>1.03</v>
      </c>
      <c r="X154" s="5">
        <v>0.87</v>
      </c>
      <c r="Y154" s="5">
        <v>0.82</v>
      </c>
      <c r="Z154" s="5">
        <v>0.92</v>
      </c>
      <c r="AA154" s="3">
        <f t="shared" si="239"/>
        <v>0.88</v>
      </c>
      <c r="AB154" s="3">
        <f t="shared" si="240"/>
        <v>0.83</v>
      </c>
      <c r="AC154" s="3">
        <f t="shared" si="241"/>
        <v>0.93</v>
      </c>
    </row>
    <row r="155" spans="1:29" x14ac:dyDescent="0.3">
      <c r="A155" s="3" t="s">
        <v>30</v>
      </c>
      <c r="B155" s="3" t="s">
        <v>44</v>
      </c>
      <c r="C155" s="3" t="s">
        <v>134</v>
      </c>
      <c r="D155" s="3" t="s">
        <v>135</v>
      </c>
      <c r="E155" s="8" t="s">
        <v>203</v>
      </c>
      <c r="F155" s="8" t="s">
        <v>108</v>
      </c>
      <c r="G155" s="13" t="s">
        <v>91</v>
      </c>
      <c r="H155" s="3" t="s">
        <v>88</v>
      </c>
      <c r="I155" s="3" t="s">
        <v>227</v>
      </c>
      <c r="J155" s="3" t="s">
        <v>228</v>
      </c>
      <c r="K155" s="3" t="s">
        <v>71</v>
      </c>
      <c r="L155" s="10">
        <f t="shared" si="228"/>
        <v>0.76712499999999995</v>
      </c>
      <c r="M155" s="10">
        <f t="shared" si="229"/>
        <v>0.61370000000000002</v>
      </c>
      <c r="N155" s="10">
        <f t="shared" si="230"/>
        <v>0.92054999999999998</v>
      </c>
      <c r="O155" s="10">
        <f t="shared" si="231"/>
        <v>0.8075</v>
      </c>
      <c r="P155" s="10">
        <f t="shared" si="232"/>
        <v>0.64600000000000002</v>
      </c>
      <c r="Q155" s="10">
        <f t="shared" si="233"/>
        <v>0.96899999999999997</v>
      </c>
      <c r="R155" s="5">
        <v>0.85</v>
      </c>
      <c r="S155" s="5">
        <f t="shared" si="234"/>
        <v>0.68</v>
      </c>
      <c r="T155" s="5">
        <f t="shared" si="235"/>
        <v>1.02</v>
      </c>
      <c r="U155" s="3">
        <f t="shared" si="236"/>
        <v>0.86</v>
      </c>
      <c r="V155" s="3">
        <f t="shared" si="237"/>
        <v>0.69000000000000006</v>
      </c>
      <c r="W155" s="3">
        <f t="shared" si="238"/>
        <v>1.03</v>
      </c>
      <c r="X155" s="5">
        <v>0.87</v>
      </c>
      <c r="Y155" s="5">
        <v>0.82</v>
      </c>
      <c r="Z155" s="5">
        <v>0.92</v>
      </c>
      <c r="AA155" s="3">
        <f t="shared" si="239"/>
        <v>0.88</v>
      </c>
      <c r="AB155" s="3">
        <f t="shared" si="240"/>
        <v>0.83</v>
      </c>
      <c r="AC155" s="3">
        <f t="shared" si="241"/>
        <v>0.93</v>
      </c>
    </row>
    <row r="156" spans="1:29" x14ac:dyDescent="0.3">
      <c r="A156" s="3" t="s">
        <v>30</v>
      </c>
      <c r="B156" s="3" t="s">
        <v>199</v>
      </c>
      <c r="C156" s="3" t="s">
        <v>73</v>
      </c>
      <c r="D156" s="3" t="s">
        <v>132</v>
      </c>
      <c r="E156" s="8" t="s">
        <v>203</v>
      </c>
      <c r="F156" s="8" t="s">
        <v>108</v>
      </c>
      <c r="G156" s="13" t="s">
        <v>91</v>
      </c>
      <c r="H156" s="3" t="s">
        <v>87</v>
      </c>
      <c r="I156" s="3" t="s">
        <v>167</v>
      </c>
      <c r="J156" s="3" t="s">
        <v>213</v>
      </c>
      <c r="K156" s="3" t="s">
        <v>71</v>
      </c>
      <c r="L156" s="10">
        <f t="shared" ref="L156:L162" si="256">O156</f>
        <v>0.3</v>
      </c>
      <c r="M156" s="10">
        <f t="shared" ref="M156:M162" si="257">P156</f>
        <v>0.24</v>
      </c>
      <c r="N156" s="10">
        <f t="shared" ref="N156:N162" si="258">Q156</f>
        <v>0.36</v>
      </c>
      <c r="O156" s="10">
        <f t="shared" ref="O156:O162" si="259">R156</f>
        <v>0.3</v>
      </c>
      <c r="P156" s="10">
        <f t="shared" ref="P156:P162" si="260">S156</f>
        <v>0.24</v>
      </c>
      <c r="Q156" s="10">
        <f t="shared" ref="Q156:Q162" si="261">T156</f>
        <v>0.36</v>
      </c>
      <c r="R156" s="10">
        <v>0.3</v>
      </c>
      <c r="S156" s="5">
        <f t="shared" si="152"/>
        <v>0.24</v>
      </c>
      <c r="T156" s="5">
        <f t="shared" si="153"/>
        <v>0.36</v>
      </c>
      <c r="U156" s="17">
        <f>R156*0.99</f>
        <v>0.29699999999999999</v>
      </c>
      <c r="V156" s="17">
        <f t="shared" ref="V156:V162" si="262">S156*0.99</f>
        <v>0.23759999999999998</v>
      </c>
      <c r="W156" s="17">
        <f t="shared" ref="W156:W162" si="263">T156*0.99</f>
        <v>0.35639999999999999</v>
      </c>
      <c r="X156" s="17">
        <f t="shared" ref="X156:X162" si="264">U156*0.99</f>
        <v>0.29402999999999996</v>
      </c>
      <c r="Y156" s="17">
        <f t="shared" ref="Y156:Y162" si="265">V156*0.99</f>
        <v>0.23522399999999999</v>
      </c>
      <c r="Z156" s="17">
        <f t="shared" ref="Z156:Z162" si="266">W156*0.99</f>
        <v>0.35283599999999998</v>
      </c>
      <c r="AA156" s="17">
        <f t="shared" ref="AA156:AA162" si="267">X156*0.99</f>
        <v>0.29108969999999995</v>
      </c>
      <c r="AB156" s="17">
        <f t="shared" ref="AB156:AB162" si="268">Y156*0.99</f>
        <v>0.23287175999999998</v>
      </c>
      <c r="AC156" s="17">
        <f t="shared" ref="AC156:AC162" si="269">Z156*0.99</f>
        <v>0.34930763999999997</v>
      </c>
    </row>
    <row r="157" spans="1:29" x14ac:dyDescent="0.3">
      <c r="A157" s="3" t="s">
        <v>30</v>
      </c>
      <c r="B157" s="3" t="s">
        <v>199</v>
      </c>
      <c r="C157" s="3" t="s">
        <v>74</v>
      </c>
      <c r="D157" s="3" t="s">
        <v>132</v>
      </c>
      <c r="E157" s="8" t="s">
        <v>203</v>
      </c>
      <c r="F157" s="8" t="s">
        <v>108</v>
      </c>
      <c r="G157" s="13" t="s">
        <v>91</v>
      </c>
      <c r="H157" s="3" t="s">
        <v>87</v>
      </c>
      <c r="I157" s="3" t="s">
        <v>167</v>
      </c>
      <c r="J157" s="3" t="s">
        <v>214</v>
      </c>
      <c r="K157" s="3" t="s">
        <v>71</v>
      </c>
      <c r="L157" s="10">
        <f t="shared" si="256"/>
        <v>0.36</v>
      </c>
      <c r="M157" s="10">
        <f t="shared" si="257"/>
        <v>0.28799999999999998</v>
      </c>
      <c r="N157" s="10">
        <f t="shared" si="258"/>
        <v>0.432</v>
      </c>
      <c r="O157" s="10">
        <f t="shared" si="259"/>
        <v>0.36</v>
      </c>
      <c r="P157" s="10">
        <f t="shared" si="260"/>
        <v>0.28799999999999998</v>
      </c>
      <c r="Q157" s="10">
        <f t="shared" si="261"/>
        <v>0.432</v>
      </c>
      <c r="R157" s="10">
        <v>0.36</v>
      </c>
      <c r="S157" s="5">
        <f t="shared" si="152"/>
        <v>0.28799999999999998</v>
      </c>
      <c r="T157" s="5">
        <f t="shared" si="153"/>
        <v>0.432</v>
      </c>
      <c r="U157" s="17">
        <f t="shared" ref="U157:U162" si="270">R157*0.99</f>
        <v>0.35639999999999999</v>
      </c>
      <c r="V157" s="17">
        <f t="shared" si="262"/>
        <v>0.28511999999999998</v>
      </c>
      <c r="W157" s="17">
        <f t="shared" si="263"/>
        <v>0.42768</v>
      </c>
      <c r="X157" s="17">
        <f t="shared" si="264"/>
        <v>0.35283599999999998</v>
      </c>
      <c r="Y157" s="17">
        <f t="shared" si="265"/>
        <v>0.28226879999999999</v>
      </c>
      <c r="Z157" s="17">
        <f t="shared" si="266"/>
        <v>0.42340319999999998</v>
      </c>
      <c r="AA157" s="17">
        <f t="shared" si="267"/>
        <v>0.34930763999999997</v>
      </c>
      <c r="AB157" s="17">
        <f t="shared" si="268"/>
        <v>0.27944611199999997</v>
      </c>
      <c r="AC157" s="17">
        <f t="shared" si="269"/>
        <v>0.41916916799999998</v>
      </c>
    </row>
    <row r="158" spans="1:29" x14ac:dyDescent="0.3">
      <c r="A158" s="3" t="s">
        <v>30</v>
      </c>
      <c r="B158" s="3" t="s">
        <v>199</v>
      </c>
      <c r="C158" s="3" t="s">
        <v>75</v>
      </c>
      <c r="D158" s="3" t="s">
        <v>132</v>
      </c>
      <c r="E158" s="8" t="s">
        <v>203</v>
      </c>
      <c r="F158" s="8" t="s">
        <v>108</v>
      </c>
      <c r="G158" s="13" t="s">
        <v>91</v>
      </c>
      <c r="H158" s="3" t="s">
        <v>87</v>
      </c>
      <c r="I158" s="3" t="s">
        <v>167</v>
      </c>
      <c r="J158" s="3" t="s">
        <v>215</v>
      </c>
      <c r="K158" s="3" t="s">
        <v>71</v>
      </c>
      <c r="L158" s="10">
        <f t="shared" si="256"/>
        <v>0.44</v>
      </c>
      <c r="M158" s="10">
        <f t="shared" si="257"/>
        <v>0.35200000000000004</v>
      </c>
      <c r="N158" s="10">
        <f t="shared" si="258"/>
        <v>0.52800000000000002</v>
      </c>
      <c r="O158" s="10">
        <f t="shared" si="259"/>
        <v>0.44</v>
      </c>
      <c r="P158" s="10">
        <f t="shared" si="260"/>
        <v>0.35200000000000004</v>
      </c>
      <c r="Q158" s="10">
        <f t="shared" si="261"/>
        <v>0.52800000000000002</v>
      </c>
      <c r="R158" s="10">
        <v>0.44</v>
      </c>
      <c r="S158" s="5">
        <f t="shared" si="152"/>
        <v>0.35200000000000004</v>
      </c>
      <c r="T158" s="5">
        <f t="shared" si="153"/>
        <v>0.52800000000000002</v>
      </c>
      <c r="U158" s="17">
        <f t="shared" si="270"/>
        <v>0.43559999999999999</v>
      </c>
      <c r="V158" s="17">
        <f t="shared" si="262"/>
        <v>0.34848000000000001</v>
      </c>
      <c r="W158" s="17">
        <f t="shared" si="263"/>
        <v>0.52272000000000007</v>
      </c>
      <c r="X158" s="17">
        <f t="shared" si="264"/>
        <v>0.43124399999999996</v>
      </c>
      <c r="Y158" s="17">
        <f t="shared" si="265"/>
        <v>0.3449952</v>
      </c>
      <c r="Z158" s="17">
        <f t="shared" si="266"/>
        <v>0.51749280000000009</v>
      </c>
      <c r="AA158" s="17">
        <f t="shared" si="267"/>
        <v>0.42693155999999993</v>
      </c>
      <c r="AB158" s="17">
        <f t="shared" si="268"/>
        <v>0.34154524800000002</v>
      </c>
      <c r="AC158" s="17">
        <f t="shared" si="269"/>
        <v>0.51231787200000012</v>
      </c>
    </row>
    <row r="159" spans="1:29" x14ac:dyDescent="0.3">
      <c r="A159" s="3" t="s">
        <v>30</v>
      </c>
      <c r="B159" s="3" t="s">
        <v>199</v>
      </c>
      <c r="C159" s="3" t="s">
        <v>130</v>
      </c>
      <c r="D159" s="3" t="s">
        <v>133</v>
      </c>
      <c r="E159" s="8" t="s">
        <v>203</v>
      </c>
      <c r="F159" s="8" t="s">
        <v>108</v>
      </c>
      <c r="G159" s="13" t="s">
        <v>91</v>
      </c>
      <c r="H159" s="3" t="s">
        <v>87</v>
      </c>
      <c r="I159" s="3" t="s">
        <v>167</v>
      </c>
      <c r="J159" s="3" t="s">
        <v>216</v>
      </c>
      <c r="K159" s="3" t="s">
        <v>71</v>
      </c>
      <c r="L159" s="10">
        <f t="shared" si="256"/>
        <v>0.45</v>
      </c>
      <c r="M159" s="10">
        <f t="shared" si="257"/>
        <v>0.36000000000000004</v>
      </c>
      <c r="N159" s="10">
        <f t="shared" si="258"/>
        <v>0.54</v>
      </c>
      <c r="O159" s="10">
        <f t="shared" si="259"/>
        <v>0.45</v>
      </c>
      <c r="P159" s="10">
        <f t="shared" si="260"/>
        <v>0.36000000000000004</v>
      </c>
      <c r="Q159" s="10">
        <f t="shared" si="261"/>
        <v>0.54</v>
      </c>
      <c r="R159" s="10">
        <v>0.45</v>
      </c>
      <c r="S159" s="5">
        <f t="shared" si="152"/>
        <v>0.36000000000000004</v>
      </c>
      <c r="T159" s="5">
        <f t="shared" si="153"/>
        <v>0.54</v>
      </c>
      <c r="U159" s="17">
        <f t="shared" si="270"/>
        <v>0.44550000000000001</v>
      </c>
      <c r="V159" s="17">
        <f t="shared" si="262"/>
        <v>0.35640000000000005</v>
      </c>
      <c r="W159" s="17">
        <f t="shared" si="263"/>
        <v>0.53460000000000008</v>
      </c>
      <c r="X159" s="17">
        <f t="shared" si="264"/>
        <v>0.44104500000000002</v>
      </c>
      <c r="Y159" s="17">
        <f t="shared" si="265"/>
        <v>0.35283600000000004</v>
      </c>
      <c r="Z159" s="17">
        <f t="shared" si="266"/>
        <v>0.52925400000000011</v>
      </c>
      <c r="AA159" s="17">
        <f t="shared" si="267"/>
        <v>0.43663455000000001</v>
      </c>
      <c r="AB159" s="17">
        <f t="shared" si="268"/>
        <v>0.34930764000000003</v>
      </c>
      <c r="AC159" s="17">
        <f t="shared" si="269"/>
        <v>0.5239614600000001</v>
      </c>
    </row>
    <row r="160" spans="1:29" x14ac:dyDescent="0.3">
      <c r="A160" s="3" t="s">
        <v>30</v>
      </c>
      <c r="B160" s="3" t="s">
        <v>199</v>
      </c>
      <c r="C160" s="3" t="s">
        <v>255</v>
      </c>
      <c r="D160" s="3" t="s">
        <v>256</v>
      </c>
      <c r="E160" s="8" t="s">
        <v>203</v>
      </c>
      <c r="F160" s="8" t="s">
        <v>108</v>
      </c>
      <c r="G160" s="13" t="s">
        <v>91</v>
      </c>
      <c r="H160" s="3" t="s">
        <v>87</v>
      </c>
      <c r="I160" s="3" t="s">
        <v>167</v>
      </c>
      <c r="J160" s="3" t="s">
        <v>217</v>
      </c>
      <c r="K160" s="3" t="s">
        <v>71</v>
      </c>
      <c r="L160" s="10">
        <f t="shared" ref="L160" si="271">O160</f>
        <v>0.43</v>
      </c>
      <c r="M160" s="10">
        <f t="shared" ref="M160" si="272">P160</f>
        <v>0.34400000000000003</v>
      </c>
      <c r="N160" s="10">
        <f t="shared" ref="N160" si="273">Q160</f>
        <v>0.51600000000000001</v>
      </c>
      <c r="O160" s="10">
        <f t="shared" ref="O160" si="274">R160</f>
        <v>0.43</v>
      </c>
      <c r="P160" s="10">
        <f t="shared" ref="P160" si="275">S160</f>
        <v>0.34400000000000003</v>
      </c>
      <c r="Q160" s="10">
        <f t="shared" ref="Q160" si="276">T160</f>
        <v>0.51600000000000001</v>
      </c>
      <c r="R160" s="10">
        <v>0.43</v>
      </c>
      <c r="S160" s="5">
        <f t="shared" ref="S160" si="277">R160*0.8</f>
        <v>0.34400000000000003</v>
      </c>
      <c r="T160" s="5">
        <f t="shared" ref="T160" si="278">R160*1.2</f>
        <v>0.51600000000000001</v>
      </c>
      <c r="U160" s="17">
        <f t="shared" ref="U160" si="279">R160*0.99</f>
        <v>0.42569999999999997</v>
      </c>
      <c r="V160" s="17">
        <f t="shared" ref="V160" si="280">S160*0.99</f>
        <v>0.34056000000000003</v>
      </c>
      <c r="W160" s="17">
        <f t="shared" ref="W160" si="281">T160*0.99</f>
        <v>0.51083999999999996</v>
      </c>
      <c r="X160" s="17">
        <f t="shared" ref="X160" si="282">U160*0.99</f>
        <v>0.42144299999999996</v>
      </c>
      <c r="Y160" s="17">
        <f t="shared" ref="Y160" si="283">V160*0.99</f>
        <v>0.33715440000000002</v>
      </c>
      <c r="Z160" s="17">
        <f t="shared" ref="Z160" si="284">W160*0.99</f>
        <v>0.50573159999999995</v>
      </c>
      <c r="AA160" s="17">
        <f t="shared" ref="AA160" si="285">X160*0.99</f>
        <v>0.41722856999999997</v>
      </c>
      <c r="AB160" s="17">
        <f t="shared" ref="AB160" si="286">Y160*0.99</f>
        <v>0.33378285600000002</v>
      </c>
      <c r="AC160" s="17">
        <f t="shared" ref="AC160" si="287">Z160*0.99</f>
        <v>0.50067428399999991</v>
      </c>
    </row>
    <row r="161" spans="1:29" x14ac:dyDescent="0.3">
      <c r="A161" s="3" t="s">
        <v>30</v>
      </c>
      <c r="B161" s="3" t="s">
        <v>199</v>
      </c>
      <c r="C161" s="3" t="s">
        <v>76</v>
      </c>
      <c r="D161" s="3" t="s">
        <v>136</v>
      </c>
      <c r="E161" s="8" t="s">
        <v>203</v>
      </c>
      <c r="F161" s="8" t="s">
        <v>108</v>
      </c>
      <c r="G161" s="13" t="s">
        <v>91</v>
      </c>
      <c r="H161" s="3" t="s">
        <v>87</v>
      </c>
      <c r="I161" s="3" t="s">
        <v>167</v>
      </c>
      <c r="J161" s="3" t="s">
        <v>217</v>
      </c>
      <c r="K161" s="3" t="s">
        <v>71</v>
      </c>
      <c r="L161" s="10">
        <f t="shared" si="256"/>
        <v>0.43</v>
      </c>
      <c r="M161" s="10">
        <f t="shared" si="257"/>
        <v>0.34400000000000003</v>
      </c>
      <c r="N161" s="10">
        <f t="shared" si="258"/>
        <v>0.51600000000000001</v>
      </c>
      <c r="O161" s="10">
        <f t="shared" si="259"/>
        <v>0.43</v>
      </c>
      <c r="P161" s="10">
        <f t="shared" si="260"/>
        <v>0.34400000000000003</v>
      </c>
      <c r="Q161" s="10">
        <f t="shared" si="261"/>
        <v>0.51600000000000001</v>
      </c>
      <c r="R161" s="10">
        <v>0.43</v>
      </c>
      <c r="S161" s="5">
        <f t="shared" si="152"/>
        <v>0.34400000000000003</v>
      </c>
      <c r="T161" s="5">
        <f t="shared" si="153"/>
        <v>0.51600000000000001</v>
      </c>
      <c r="U161" s="17">
        <f t="shared" si="270"/>
        <v>0.42569999999999997</v>
      </c>
      <c r="V161" s="17">
        <f t="shared" si="262"/>
        <v>0.34056000000000003</v>
      </c>
      <c r="W161" s="17">
        <f t="shared" si="263"/>
        <v>0.51083999999999996</v>
      </c>
      <c r="X161" s="17">
        <f t="shared" si="264"/>
        <v>0.42144299999999996</v>
      </c>
      <c r="Y161" s="17">
        <f t="shared" si="265"/>
        <v>0.33715440000000002</v>
      </c>
      <c r="Z161" s="17">
        <f t="shared" si="266"/>
        <v>0.50573159999999995</v>
      </c>
      <c r="AA161" s="17">
        <f t="shared" si="267"/>
        <v>0.41722856999999997</v>
      </c>
      <c r="AB161" s="17">
        <f t="shared" si="268"/>
        <v>0.33378285600000002</v>
      </c>
      <c r="AC161" s="17">
        <f t="shared" si="269"/>
        <v>0.50067428399999991</v>
      </c>
    </row>
    <row r="162" spans="1:29" x14ac:dyDescent="0.3">
      <c r="A162" s="3" t="s">
        <v>30</v>
      </c>
      <c r="B162" s="3" t="s">
        <v>199</v>
      </c>
      <c r="C162" s="3" t="s">
        <v>134</v>
      </c>
      <c r="D162" s="3" t="s">
        <v>135</v>
      </c>
      <c r="E162" s="8" t="s">
        <v>203</v>
      </c>
      <c r="F162" s="8" t="s">
        <v>108</v>
      </c>
      <c r="G162" s="13" t="s">
        <v>91</v>
      </c>
      <c r="H162" s="3" t="s">
        <v>87</v>
      </c>
      <c r="I162" s="3" t="s">
        <v>167</v>
      </c>
      <c r="J162" s="3" t="s">
        <v>218</v>
      </c>
      <c r="K162" s="3" t="s">
        <v>71</v>
      </c>
      <c r="L162" s="10">
        <f t="shared" si="256"/>
        <v>0.44</v>
      </c>
      <c r="M162" s="10">
        <f t="shared" si="257"/>
        <v>0.35200000000000004</v>
      </c>
      <c r="N162" s="10">
        <f t="shared" si="258"/>
        <v>0.52800000000000002</v>
      </c>
      <c r="O162" s="10">
        <f t="shared" si="259"/>
        <v>0.44</v>
      </c>
      <c r="P162" s="10">
        <f t="shared" si="260"/>
        <v>0.35200000000000004</v>
      </c>
      <c r="Q162" s="10">
        <f t="shared" si="261"/>
        <v>0.52800000000000002</v>
      </c>
      <c r="R162" s="10">
        <v>0.44</v>
      </c>
      <c r="S162" s="5">
        <f t="shared" si="152"/>
        <v>0.35200000000000004</v>
      </c>
      <c r="T162" s="5">
        <f t="shared" si="153"/>
        <v>0.52800000000000002</v>
      </c>
      <c r="U162" s="17">
        <f t="shared" si="270"/>
        <v>0.43559999999999999</v>
      </c>
      <c r="V162" s="17">
        <f t="shared" si="262"/>
        <v>0.34848000000000001</v>
      </c>
      <c r="W162" s="17">
        <f t="shared" si="263"/>
        <v>0.52272000000000007</v>
      </c>
      <c r="X162" s="17">
        <f t="shared" si="264"/>
        <v>0.43124399999999996</v>
      </c>
      <c r="Y162" s="17">
        <f t="shared" si="265"/>
        <v>0.3449952</v>
      </c>
      <c r="Z162" s="17">
        <f t="shared" si="266"/>
        <v>0.51749280000000009</v>
      </c>
      <c r="AA162" s="17">
        <f t="shared" si="267"/>
        <v>0.42693155999999993</v>
      </c>
      <c r="AB162" s="17">
        <f t="shared" si="268"/>
        <v>0.34154524800000002</v>
      </c>
      <c r="AC162" s="17">
        <f t="shared" si="269"/>
        <v>0.51231787200000012</v>
      </c>
    </row>
    <row r="163" spans="1:29" x14ac:dyDescent="0.3">
      <c r="A163" s="3" t="s">
        <v>30</v>
      </c>
      <c r="B163" s="3" t="s">
        <v>36</v>
      </c>
      <c r="C163" s="3" t="s">
        <v>73</v>
      </c>
      <c r="D163" s="3" t="s">
        <v>132</v>
      </c>
      <c r="E163" s="8" t="s">
        <v>203</v>
      </c>
      <c r="F163" s="8" t="s">
        <v>108</v>
      </c>
      <c r="G163" s="13" t="s">
        <v>91</v>
      </c>
      <c r="H163" s="3" t="s">
        <v>87</v>
      </c>
      <c r="I163" s="3" t="s">
        <v>220</v>
      </c>
      <c r="J163" s="3" t="s">
        <v>219</v>
      </c>
      <c r="K163" s="3" t="s">
        <v>71</v>
      </c>
      <c r="L163" s="10">
        <f t="shared" ref="L163:L169" si="288">O163</f>
        <v>0.24899999999999997</v>
      </c>
      <c r="M163" s="10">
        <f t="shared" ref="M163:M169" si="289">P163</f>
        <v>0.24299999999999999</v>
      </c>
      <c r="N163" s="10">
        <f t="shared" ref="N163:N169" si="290">Q163</f>
        <v>0.25800000000000001</v>
      </c>
      <c r="O163" s="10">
        <f t="shared" ref="O163:O169" si="291">R163</f>
        <v>0.24899999999999997</v>
      </c>
      <c r="P163" s="10">
        <f t="shared" ref="P163:P169" si="292">S163</f>
        <v>0.24299999999999999</v>
      </c>
      <c r="Q163" s="10">
        <f t="shared" ref="Q163:Q169" si="293">T163</f>
        <v>0.25800000000000001</v>
      </c>
      <c r="R163" s="10">
        <f>R156*(1-0.17)</f>
        <v>0.24899999999999997</v>
      </c>
      <c r="S163" s="5">
        <f>R156*(1-0.19)</f>
        <v>0.24299999999999999</v>
      </c>
      <c r="T163" s="5">
        <f>R156*(1-0.14)</f>
        <v>0.25800000000000001</v>
      </c>
      <c r="U163" s="17">
        <f>R163*0.99</f>
        <v>0.24650999999999998</v>
      </c>
      <c r="V163" s="17">
        <f t="shared" ref="V163:V169" si="294">S163*0.99</f>
        <v>0.24056999999999998</v>
      </c>
      <c r="W163" s="17">
        <f t="shared" ref="W163:W169" si="295">T163*0.99</f>
        <v>0.25541999999999998</v>
      </c>
      <c r="X163" s="17">
        <f t="shared" ref="X163:X169" si="296">U163*0.99</f>
        <v>0.24404489999999998</v>
      </c>
      <c r="Y163" s="17">
        <f t="shared" ref="Y163:Y169" si="297">V163*0.99</f>
        <v>0.23816429999999997</v>
      </c>
      <c r="Z163" s="17">
        <f t="shared" ref="Z163:Z169" si="298">W163*0.99</f>
        <v>0.25286579999999997</v>
      </c>
      <c r="AA163" s="17">
        <f t="shared" ref="AA163:AA169" si="299">X163*0.99</f>
        <v>0.24160445099999997</v>
      </c>
      <c r="AB163" s="17">
        <f t="shared" ref="AB163:AB169" si="300">Y163*0.99</f>
        <v>0.23578265699999998</v>
      </c>
      <c r="AC163" s="17">
        <f t="shared" ref="AC163:AC169" si="301">Z163*0.99</f>
        <v>0.25033714199999996</v>
      </c>
    </row>
    <row r="164" spans="1:29" x14ac:dyDescent="0.3">
      <c r="A164" s="3" t="s">
        <v>30</v>
      </c>
      <c r="B164" s="3" t="s">
        <v>36</v>
      </c>
      <c r="C164" s="3" t="s">
        <v>74</v>
      </c>
      <c r="D164" s="3" t="s">
        <v>132</v>
      </c>
      <c r="E164" s="8" t="s">
        <v>203</v>
      </c>
      <c r="F164" s="8" t="s">
        <v>108</v>
      </c>
      <c r="G164" s="13" t="s">
        <v>91</v>
      </c>
      <c r="H164" s="3" t="s">
        <v>87</v>
      </c>
      <c r="I164" s="3" t="s">
        <v>220</v>
      </c>
      <c r="J164" s="3" t="s">
        <v>219</v>
      </c>
      <c r="K164" s="3" t="s">
        <v>71</v>
      </c>
      <c r="L164" s="10">
        <f t="shared" si="288"/>
        <v>0.29879999999999995</v>
      </c>
      <c r="M164" s="10">
        <f t="shared" si="289"/>
        <v>0.29160000000000003</v>
      </c>
      <c r="N164" s="10">
        <f t="shared" si="290"/>
        <v>0.30959999999999999</v>
      </c>
      <c r="O164" s="10">
        <f t="shared" si="291"/>
        <v>0.29879999999999995</v>
      </c>
      <c r="P164" s="10">
        <f t="shared" si="292"/>
        <v>0.29160000000000003</v>
      </c>
      <c r="Q164" s="10">
        <f t="shared" si="293"/>
        <v>0.30959999999999999</v>
      </c>
      <c r="R164" s="10">
        <f>R157*(1-0.17)</f>
        <v>0.29879999999999995</v>
      </c>
      <c r="S164" s="5">
        <f>R157*(1-0.19)</f>
        <v>0.29160000000000003</v>
      </c>
      <c r="T164" s="5">
        <f>R157*(1-0.14)</f>
        <v>0.30959999999999999</v>
      </c>
      <c r="U164" s="17">
        <f t="shared" ref="U164:U169" si="302">R164*0.99</f>
        <v>0.29581199999999996</v>
      </c>
      <c r="V164" s="17">
        <f t="shared" si="294"/>
        <v>0.288684</v>
      </c>
      <c r="W164" s="17">
        <f t="shared" si="295"/>
        <v>0.306504</v>
      </c>
      <c r="X164" s="17">
        <f t="shared" si="296"/>
        <v>0.29285387999999996</v>
      </c>
      <c r="Y164" s="17">
        <f t="shared" si="297"/>
        <v>0.28579715999999999</v>
      </c>
      <c r="Z164" s="17">
        <f t="shared" si="298"/>
        <v>0.30343895999999998</v>
      </c>
      <c r="AA164" s="17">
        <f t="shared" si="299"/>
        <v>0.28992534119999996</v>
      </c>
      <c r="AB164" s="17">
        <f t="shared" si="300"/>
        <v>0.28293918839999999</v>
      </c>
      <c r="AC164" s="17">
        <f t="shared" si="301"/>
        <v>0.30040457039999996</v>
      </c>
    </row>
    <row r="165" spans="1:29" x14ac:dyDescent="0.3">
      <c r="A165" s="3" t="s">
        <v>30</v>
      </c>
      <c r="B165" s="3" t="s">
        <v>36</v>
      </c>
      <c r="C165" s="3" t="s">
        <v>75</v>
      </c>
      <c r="D165" s="3" t="s">
        <v>132</v>
      </c>
      <c r="E165" s="8" t="s">
        <v>203</v>
      </c>
      <c r="F165" s="8" t="s">
        <v>108</v>
      </c>
      <c r="G165" s="13" t="s">
        <v>91</v>
      </c>
      <c r="H165" s="3" t="s">
        <v>87</v>
      </c>
      <c r="I165" s="3" t="s">
        <v>220</v>
      </c>
      <c r="J165" s="3" t="s">
        <v>219</v>
      </c>
      <c r="K165" s="3" t="s">
        <v>71</v>
      </c>
      <c r="L165" s="10">
        <f t="shared" si="288"/>
        <v>0.36519999999999997</v>
      </c>
      <c r="M165" s="10">
        <f t="shared" si="289"/>
        <v>0.35640000000000005</v>
      </c>
      <c r="N165" s="10">
        <f t="shared" si="290"/>
        <v>0.37840000000000001</v>
      </c>
      <c r="O165" s="10">
        <f t="shared" si="291"/>
        <v>0.36519999999999997</v>
      </c>
      <c r="P165" s="10">
        <f t="shared" si="292"/>
        <v>0.35640000000000005</v>
      </c>
      <c r="Q165" s="10">
        <f t="shared" si="293"/>
        <v>0.37840000000000001</v>
      </c>
      <c r="R165" s="10">
        <f>R158*(1-0.17)</f>
        <v>0.36519999999999997</v>
      </c>
      <c r="S165" s="5">
        <f>R158*(1-0.19)</f>
        <v>0.35640000000000005</v>
      </c>
      <c r="T165" s="5">
        <f>R158*(1-0.14)</f>
        <v>0.37840000000000001</v>
      </c>
      <c r="U165" s="17">
        <f t="shared" si="302"/>
        <v>0.36154799999999998</v>
      </c>
      <c r="V165" s="17">
        <f t="shared" si="294"/>
        <v>0.35283600000000004</v>
      </c>
      <c r="W165" s="17">
        <f t="shared" si="295"/>
        <v>0.374616</v>
      </c>
      <c r="X165" s="17">
        <f t="shared" si="296"/>
        <v>0.35793251999999998</v>
      </c>
      <c r="Y165" s="17">
        <f t="shared" si="297"/>
        <v>0.34930764000000003</v>
      </c>
      <c r="Z165" s="17">
        <f t="shared" si="298"/>
        <v>0.37086984000000001</v>
      </c>
      <c r="AA165" s="17">
        <f t="shared" si="299"/>
        <v>0.35435319479999999</v>
      </c>
      <c r="AB165" s="17">
        <f t="shared" si="300"/>
        <v>0.34581456360000001</v>
      </c>
      <c r="AC165" s="17">
        <f t="shared" si="301"/>
        <v>0.36716114160000002</v>
      </c>
    </row>
    <row r="166" spans="1:29" x14ac:dyDescent="0.3">
      <c r="A166" s="3" t="s">
        <v>30</v>
      </c>
      <c r="B166" s="3" t="s">
        <v>36</v>
      </c>
      <c r="C166" s="3" t="s">
        <v>130</v>
      </c>
      <c r="D166" s="3" t="s">
        <v>133</v>
      </c>
      <c r="E166" s="8" t="s">
        <v>203</v>
      </c>
      <c r="F166" s="8" t="s">
        <v>108</v>
      </c>
      <c r="G166" s="13" t="s">
        <v>91</v>
      </c>
      <c r="H166" s="3" t="s">
        <v>87</v>
      </c>
      <c r="I166" s="3" t="s">
        <v>220</v>
      </c>
      <c r="J166" s="3" t="s">
        <v>219</v>
      </c>
      <c r="K166" s="3" t="s">
        <v>71</v>
      </c>
      <c r="L166" s="10">
        <f t="shared" si="288"/>
        <v>0.3735</v>
      </c>
      <c r="M166" s="10">
        <f t="shared" si="289"/>
        <v>0.36450000000000005</v>
      </c>
      <c r="N166" s="10">
        <f t="shared" si="290"/>
        <v>0.38700000000000001</v>
      </c>
      <c r="O166" s="10">
        <f t="shared" si="291"/>
        <v>0.3735</v>
      </c>
      <c r="P166" s="10">
        <f t="shared" si="292"/>
        <v>0.36450000000000005</v>
      </c>
      <c r="Q166" s="10">
        <f t="shared" si="293"/>
        <v>0.38700000000000001</v>
      </c>
      <c r="R166" s="10">
        <f>R159*(1-0.17)</f>
        <v>0.3735</v>
      </c>
      <c r="S166" s="5">
        <f>R159*(1-0.19)</f>
        <v>0.36450000000000005</v>
      </c>
      <c r="T166" s="5">
        <f>R159*(1-0.14)</f>
        <v>0.38700000000000001</v>
      </c>
      <c r="U166" s="17">
        <f t="shared" si="302"/>
        <v>0.36976500000000001</v>
      </c>
      <c r="V166" s="17">
        <f t="shared" si="294"/>
        <v>0.36085500000000004</v>
      </c>
      <c r="W166" s="17">
        <f t="shared" si="295"/>
        <v>0.38313000000000003</v>
      </c>
      <c r="X166" s="17">
        <f t="shared" si="296"/>
        <v>0.36606735000000001</v>
      </c>
      <c r="Y166" s="17">
        <f t="shared" si="297"/>
        <v>0.35724645000000005</v>
      </c>
      <c r="Z166" s="17">
        <f t="shared" si="298"/>
        <v>0.37929870000000004</v>
      </c>
      <c r="AA166" s="17">
        <f t="shared" si="299"/>
        <v>0.36240667650000002</v>
      </c>
      <c r="AB166" s="17">
        <f t="shared" si="300"/>
        <v>0.35367398550000007</v>
      </c>
      <c r="AC166" s="17">
        <f t="shared" si="301"/>
        <v>0.37550571300000002</v>
      </c>
    </row>
    <row r="167" spans="1:29" x14ac:dyDescent="0.3">
      <c r="A167" s="3" t="s">
        <v>30</v>
      </c>
      <c r="B167" s="3" t="s">
        <v>36</v>
      </c>
      <c r="C167" s="3" t="s">
        <v>255</v>
      </c>
      <c r="D167" s="3" t="s">
        <v>256</v>
      </c>
      <c r="E167" s="8" t="s">
        <v>203</v>
      </c>
      <c r="F167" s="8" t="s">
        <v>108</v>
      </c>
      <c r="G167" s="13" t="s">
        <v>91</v>
      </c>
      <c r="H167" s="3" t="s">
        <v>87</v>
      </c>
      <c r="I167" s="3" t="s">
        <v>220</v>
      </c>
      <c r="J167" s="3" t="s">
        <v>219</v>
      </c>
      <c r="K167" s="3" t="s">
        <v>71</v>
      </c>
      <c r="L167" s="10">
        <f t="shared" ref="L167" si="303">O167</f>
        <v>0.3569</v>
      </c>
      <c r="M167" s="10">
        <f t="shared" ref="M167" si="304">P167</f>
        <v>0.3483</v>
      </c>
      <c r="N167" s="10">
        <f t="shared" ref="N167" si="305">Q167</f>
        <v>0.36979999999999996</v>
      </c>
      <c r="O167" s="10">
        <f t="shared" ref="O167" si="306">R167</f>
        <v>0.3569</v>
      </c>
      <c r="P167" s="10">
        <f t="shared" ref="P167" si="307">S167</f>
        <v>0.3483</v>
      </c>
      <c r="Q167" s="10">
        <f t="shared" ref="Q167" si="308">T167</f>
        <v>0.36979999999999996</v>
      </c>
      <c r="R167" s="10">
        <f t="shared" ref="R167:R168" si="309">R160*(1-0.17)</f>
        <v>0.3569</v>
      </c>
      <c r="S167" s="5">
        <f>R160*(1-0.19)</f>
        <v>0.3483</v>
      </c>
      <c r="T167" s="5">
        <f>R160*(1-0.14)</f>
        <v>0.36979999999999996</v>
      </c>
      <c r="U167" s="17">
        <f t="shared" ref="U167" si="310">R167*0.99</f>
        <v>0.35333100000000001</v>
      </c>
      <c r="V167" s="17">
        <f t="shared" ref="V167" si="311">S167*0.99</f>
        <v>0.34481699999999998</v>
      </c>
      <c r="W167" s="17">
        <f t="shared" ref="W167" si="312">T167*0.99</f>
        <v>0.36610199999999998</v>
      </c>
      <c r="X167" s="17">
        <f t="shared" ref="X167" si="313">U167*0.99</f>
        <v>0.34979768999999999</v>
      </c>
      <c r="Y167" s="17">
        <f t="shared" ref="Y167" si="314">V167*0.99</f>
        <v>0.34136882999999996</v>
      </c>
      <c r="Z167" s="17">
        <f t="shared" ref="Z167" si="315">W167*0.99</f>
        <v>0.36244097999999997</v>
      </c>
      <c r="AA167" s="17">
        <f t="shared" ref="AA167" si="316">X167*0.99</f>
        <v>0.34629971310000002</v>
      </c>
      <c r="AB167" s="17">
        <f t="shared" ref="AB167" si="317">Y167*0.99</f>
        <v>0.33795514169999996</v>
      </c>
      <c r="AC167" s="17">
        <f t="shared" ref="AC167" si="318">Z167*0.99</f>
        <v>0.35881657019999996</v>
      </c>
    </row>
    <row r="168" spans="1:29" x14ac:dyDescent="0.3">
      <c r="A168" s="3" t="s">
        <v>30</v>
      </c>
      <c r="B168" s="3" t="s">
        <v>36</v>
      </c>
      <c r="C168" s="3" t="s">
        <v>76</v>
      </c>
      <c r="D168" s="3" t="s">
        <v>136</v>
      </c>
      <c r="E168" s="8" t="s">
        <v>203</v>
      </c>
      <c r="F168" s="8" t="s">
        <v>108</v>
      </c>
      <c r="G168" s="13" t="s">
        <v>91</v>
      </c>
      <c r="H168" s="3" t="s">
        <v>87</v>
      </c>
      <c r="I168" s="3" t="s">
        <v>220</v>
      </c>
      <c r="J168" s="3" t="s">
        <v>219</v>
      </c>
      <c r="K168" s="3" t="s">
        <v>71</v>
      </c>
      <c r="L168" s="10">
        <f t="shared" si="288"/>
        <v>0.3569</v>
      </c>
      <c r="M168" s="10">
        <f t="shared" si="289"/>
        <v>0.3483</v>
      </c>
      <c r="N168" s="10">
        <f t="shared" si="290"/>
        <v>0.36979999999999996</v>
      </c>
      <c r="O168" s="10">
        <f t="shared" si="291"/>
        <v>0.3569</v>
      </c>
      <c r="P168" s="10">
        <f t="shared" si="292"/>
        <v>0.3483</v>
      </c>
      <c r="Q168" s="10">
        <f t="shared" si="293"/>
        <v>0.36979999999999996</v>
      </c>
      <c r="R168" s="10">
        <f t="shared" si="309"/>
        <v>0.3569</v>
      </c>
      <c r="S168" s="5">
        <f>R161*(1-0.19)</f>
        <v>0.3483</v>
      </c>
      <c r="T168" s="5">
        <f>R161*(1-0.14)</f>
        <v>0.36979999999999996</v>
      </c>
      <c r="U168" s="17">
        <f t="shared" si="302"/>
        <v>0.35333100000000001</v>
      </c>
      <c r="V168" s="17">
        <f t="shared" si="294"/>
        <v>0.34481699999999998</v>
      </c>
      <c r="W168" s="17">
        <f t="shared" si="295"/>
        <v>0.36610199999999998</v>
      </c>
      <c r="X168" s="17">
        <f t="shared" si="296"/>
        <v>0.34979768999999999</v>
      </c>
      <c r="Y168" s="17">
        <f t="shared" si="297"/>
        <v>0.34136882999999996</v>
      </c>
      <c r="Z168" s="17">
        <f t="shared" si="298"/>
        <v>0.36244097999999997</v>
      </c>
      <c r="AA168" s="17">
        <f t="shared" si="299"/>
        <v>0.34629971310000002</v>
      </c>
      <c r="AB168" s="17">
        <f t="shared" si="300"/>
        <v>0.33795514169999996</v>
      </c>
      <c r="AC168" s="17">
        <f t="shared" si="301"/>
        <v>0.35881657019999996</v>
      </c>
    </row>
    <row r="169" spans="1:29" x14ac:dyDescent="0.3">
      <c r="A169" s="3" t="s">
        <v>30</v>
      </c>
      <c r="B169" s="3" t="s">
        <v>36</v>
      </c>
      <c r="C169" s="3" t="s">
        <v>134</v>
      </c>
      <c r="D169" s="3" t="s">
        <v>135</v>
      </c>
      <c r="E169" s="8" t="s">
        <v>203</v>
      </c>
      <c r="F169" s="8" t="s">
        <v>108</v>
      </c>
      <c r="G169" s="13" t="s">
        <v>91</v>
      </c>
      <c r="H169" s="3" t="s">
        <v>87</v>
      </c>
      <c r="I169" s="3" t="s">
        <v>220</v>
      </c>
      <c r="J169" s="3" t="s">
        <v>219</v>
      </c>
      <c r="K169" s="3" t="s">
        <v>71</v>
      </c>
      <c r="L169" s="10">
        <f t="shared" si="288"/>
        <v>0.36519999999999997</v>
      </c>
      <c r="M169" s="10">
        <f t="shared" si="289"/>
        <v>0.35640000000000005</v>
      </c>
      <c r="N169" s="10">
        <f t="shared" si="290"/>
        <v>0.37840000000000001</v>
      </c>
      <c r="O169" s="10">
        <f t="shared" si="291"/>
        <v>0.36519999999999997</v>
      </c>
      <c r="P169" s="10">
        <f t="shared" si="292"/>
        <v>0.35640000000000005</v>
      </c>
      <c r="Q169" s="10">
        <f t="shared" si="293"/>
        <v>0.37840000000000001</v>
      </c>
      <c r="R169" s="10">
        <f>R162*(1-0.17)</f>
        <v>0.36519999999999997</v>
      </c>
      <c r="S169" s="5">
        <f>R162*(1-0.19)</f>
        <v>0.35640000000000005</v>
      </c>
      <c r="T169" s="5">
        <f>R162*(1-0.14)</f>
        <v>0.37840000000000001</v>
      </c>
      <c r="U169" s="17">
        <f t="shared" si="302"/>
        <v>0.36154799999999998</v>
      </c>
      <c r="V169" s="17">
        <f t="shared" si="294"/>
        <v>0.35283600000000004</v>
      </c>
      <c r="W169" s="17">
        <f t="shared" si="295"/>
        <v>0.374616</v>
      </c>
      <c r="X169" s="17">
        <f t="shared" si="296"/>
        <v>0.35793251999999998</v>
      </c>
      <c r="Y169" s="17">
        <f t="shared" si="297"/>
        <v>0.34930764000000003</v>
      </c>
      <c r="Z169" s="17">
        <f t="shared" si="298"/>
        <v>0.37086984000000001</v>
      </c>
      <c r="AA169" s="17">
        <f t="shared" si="299"/>
        <v>0.35435319479999999</v>
      </c>
      <c r="AB169" s="17">
        <f t="shared" si="300"/>
        <v>0.34581456360000001</v>
      </c>
      <c r="AC169" s="17">
        <f t="shared" si="301"/>
        <v>0.36716114160000002</v>
      </c>
    </row>
    <row r="170" spans="1:29" x14ac:dyDescent="0.3">
      <c r="A170" s="3" t="s">
        <v>30</v>
      </c>
      <c r="B170" s="3" t="s">
        <v>23</v>
      </c>
      <c r="C170" s="3" t="s">
        <v>73</v>
      </c>
      <c r="D170" s="3" t="s">
        <v>132</v>
      </c>
      <c r="E170" s="8" t="s">
        <v>204</v>
      </c>
      <c r="F170" s="8" t="s">
        <v>108</v>
      </c>
      <c r="G170" s="13" t="s">
        <v>91</v>
      </c>
      <c r="H170" s="3" t="s">
        <v>87</v>
      </c>
      <c r="I170" s="3" t="s">
        <v>164</v>
      </c>
      <c r="J170" s="3" t="s">
        <v>165</v>
      </c>
      <c r="K170" s="3" t="s">
        <v>71</v>
      </c>
      <c r="L170" s="10">
        <f t="shared" ref="L170:L183" si="319">O170*0.95</f>
        <v>0.76712499999999995</v>
      </c>
      <c r="M170" s="10">
        <f t="shared" ref="M170:M183" si="320">P170*0.95</f>
        <v>0.61370000000000002</v>
      </c>
      <c r="N170" s="10">
        <f t="shared" ref="N170:N183" si="321">Q170*0.95</f>
        <v>0.92054999999999998</v>
      </c>
      <c r="O170" s="10">
        <f>R170*0.95</f>
        <v>0.8075</v>
      </c>
      <c r="P170" s="10">
        <f t="shared" ref="P170:P183" si="322">S170*0.95</f>
        <v>0.64600000000000002</v>
      </c>
      <c r="Q170" s="10">
        <f t="shared" ref="Q170:Q183" si="323">T170*0.95</f>
        <v>0.96899999999999997</v>
      </c>
      <c r="R170" s="10">
        <v>0.85</v>
      </c>
      <c r="S170" s="5">
        <f t="shared" si="152"/>
        <v>0.68</v>
      </c>
      <c r="T170" s="5">
        <f t="shared" si="153"/>
        <v>1.02</v>
      </c>
      <c r="U170" s="17">
        <f>R170*1.01</f>
        <v>0.85849999999999993</v>
      </c>
      <c r="V170" s="17">
        <f t="shared" ref="V170:V183" si="324">S170*1.01</f>
        <v>0.68680000000000008</v>
      </c>
      <c r="W170" s="17">
        <f t="shared" ref="W170:W183" si="325">T170*1.01</f>
        <v>1.0302</v>
      </c>
      <c r="X170" s="17">
        <f t="shared" ref="X170:X183" si="326">U170*1.01</f>
        <v>0.86708499999999988</v>
      </c>
      <c r="Y170" s="17">
        <f t="shared" ref="Y170:Y183" si="327">V170*1.01</f>
        <v>0.69366800000000006</v>
      </c>
      <c r="Z170" s="17">
        <f t="shared" ref="Z170:Z183" si="328">W170*1.01</f>
        <v>1.040502</v>
      </c>
      <c r="AA170" s="17">
        <f t="shared" ref="AA170:AA183" si="329">X170*1.01</f>
        <v>0.87575584999999989</v>
      </c>
      <c r="AB170" s="17">
        <f t="shared" ref="AB170:AB183" si="330">Y170*1.01</f>
        <v>0.70060468000000009</v>
      </c>
      <c r="AC170" s="17">
        <f t="shared" ref="AC170:AC183" si="331">Z170*1.01</f>
        <v>1.0509070200000001</v>
      </c>
    </row>
    <row r="171" spans="1:29" x14ac:dyDescent="0.3">
      <c r="A171" s="3" t="s">
        <v>30</v>
      </c>
      <c r="B171" s="3" t="s">
        <v>23</v>
      </c>
      <c r="C171" s="3" t="s">
        <v>74</v>
      </c>
      <c r="D171" s="3" t="s">
        <v>132</v>
      </c>
      <c r="E171" s="8" t="s">
        <v>204</v>
      </c>
      <c r="F171" s="8" t="s">
        <v>108</v>
      </c>
      <c r="G171" s="13" t="s">
        <v>91</v>
      </c>
      <c r="H171" s="3" t="s">
        <v>87</v>
      </c>
      <c r="I171" s="3" t="s">
        <v>164</v>
      </c>
      <c r="J171" s="3" t="s">
        <v>165</v>
      </c>
      <c r="K171" s="3" t="s">
        <v>71</v>
      </c>
      <c r="L171" s="10">
        <f t="shared" si="319"/>
        <v>0.76712499999999995</v>
      </c>
      <c r="M171" s="10">
        <f t="shared" si="320"/>
        <v>0.61370000000000002</v>
      </c>
      <c r="N171" s="10">
        <f t="shared" si="321"/>
        <v>0.92054999999999998</v>
      </c>
      <c r="O171" s="10">
        <f t="shared" ref="O171:O176" si="332">R171*0.95</f>
        <v>0.8075</v>
      </c>
      <c r="P171" s="10">
        <f t="shared" si="322"/>
        <v>0.64600000000000002</v>
      </c>
      <c r="Q171" s="10">
        <f t="shared" si="323"/>
        <v>0.96899999999999997</v>
      </c>
      <c r="R171" s="10">
        <v>0.85</v>
      </c>
      <c r="S171" s="5">
        <f t="shared" si="152"/>
        <v>0.68</v>
      </c>
      <c r="T171" s="5">
        <f t="shared" si="153"/>
        <v>1.02</v>
      </c>
      <c r="U171" s="17">
        <f t="shared" ref="U171:U176" si="333">R171*1.01</f>
        <v>0.85849999999999993</v>
      </c>
      <c r="V171" s="17">
        <f t="shared" si="324"/>
        <v>0.68680000000000008</v>
      </c>
      <c r="W171" s="17">
        <f t="shared" si="325"/>
        <v>1.0302</v>
      </c>
      <c r="X171" s="17">
        <f t="shared" si="326"/>
        <v>0.86708499999999988</v>
      </c>
      <c r="Y171" s="17">
        <f t="shared" si="327"/>
        <v>0.69366800000000006</v>
      </c>
      <c r="Z171" s="17">
        <f t="shared" si="328"/>
        <v>1.040502</v>
      </c>
      <c r="AA171" s="17">
        <f t="shared" si="329"/>
        <v>0.87575584999999989</v>
      </c>
      <c r="AB171" s="17">
        <f t="shared" si="330"/>
        <v>0.70060468000000009</v>
      </c>
      <c r="AC171" s="17">
        <f t="shared" si="331"/>
        <v>1.0509070200000001</v>
      </c>
    </row>
    <row r="172" spans="1:29" x14ac:dyDescent="0.3">
      <c r="A172" s="3" t="s">
        <v>30</v>
      </c>
      <c r="B172" s="3" t="s">
        <v>23</v>
      </c>
      <c r="C172" s="3" t="s">
        <v>75</v>
      </c>
      <c r="D172" s="3" t="s">
        <v>132</v>
      </c>
      <c r="E172" s="8" t="s">
        <v>204</v>
      </c>
      <c r="F172" s="8" t="s">
        <v>108</v>
      </c>
      <c r="G172" s="13" t="s">
        <v>91</v>
      </c>
      <c r="H172" s="3" t="s">
        <v>87</v>
      </c>
      <c r="I172" s="3" t="s">
        <v>164</v>
      </c>
      <c r="J172" s="3" t="s">
        <v>165</v>
      </c>
      <c r="K172" s="3" t="s">
        <v>71</v>
      </c>
      <c r="L172" s="10">
        <f t="shared" si="319"/>
        <v>0.80322499999999986</v>
      </c>
      <c r="M172" s="10">
        <f t="shared" si="320"/>
        <v>0.64257999999999993</v>
      </c>
      <c r="N172" s="10">
        <f t="shared" si="321"/>
        <v>0.96386999999999989</v>
      </c>
      <c r="O172" s="10">
        <f t="shared" si="332"/>
        <v>0.84549999999999992</v>
      </c>
      <c r="P172" s="10">
        <f t="shared" si="322"/>
        <v>0.6764</v>
      </c>
      <c r="Q172" s="10">
        <f t="shared" si="323"/>
        <v>1.0145999999999999</v>
      </c>
      <c r="R172" s="10">
        <v>0.89</v>
      </c>
      <c r="S172" s="5">
        <f t="shared" si="152"/>
        <v>0.71200000000000008</v>
      </c>
      <c r="T172" s="5">
        <f t="shared" si="153"/>
        <v>1.0680000000000001</v>
      </c>
      <c r="U172" s="17">
        <f t="shared" si="333"/>
        <v>0.89890000000000003</v>
      </c>
      <c r="V172" s="17">
        <f t="shared" si="324"/>
        <v>0.71912000000000009</v>
      </c>
      <c r="W172" s="17">
        <f t="shared" si="325"/>
        <v>1.0786800000000001</v>
      </c>
      <c r="X172" s="17">
        <f t="shared" si="326"/>
        <v>0.90788900000000006</v>
      </c>
      <c r="Y172" s="17">
        <f t="shared" si="327"/>
        <v>0.72631120000000005</v>
      </c>
      <c r="Z172" s="17">
        <f t="shared" si="328"/>
        <v>1.0894668000000001</v>
      </c>
      <c r="AA172" s="17">
        <f t="shared" si="329"/>
        <v>0.91696789000000012</v>
      </c>
      <c r="AB172" s="17">
        <f t="shared" si="330"/>
        <v>0.73357431200000001</v>
      </c>
      <c r="AC172" s="17">
        <f t="shared" si="331"/>
        <v>1.100361468</v>
      </c>
    </row>
    <row r="173" spans="1:29" x14ac:dyDescent="0.3">
      <c r="A173" s="3" t="s">
        <v>30</v>
      </c>
      <c r="B173" s="3" t="s">
        <v>23</v>
      </c>
      <c r="C173" s="3" t="s">
        <v>130</v>
      </c>
      <c r="D173" s="3" t="s">
        <v>133</v>
      </c>
      <c r="E173" s="8" t="s">
        <v>204</v>
      </c>
      <c r="F173" s="8" t="s">
        <v>108</v>
      </c>
      <c r="G173" s="13" t="s">
        <v>91</v>
      </c>
      <c r="H173" s="3" t="s">
        <v>87</v>
      </c>
      <c r="I173" s="3" t="s">
        <v>164</v>
      </c>
      <c r="J173" s="3" t="s">
        <v>165</v>
      </c>
      <c r="K173" s="3" t="s">
        <v>71</v>
      </c>
      <c r="L173" s="10">
        <f t="shared" si="319"/>
        <v>0.81224999999999992</v>
      </c>
      <c r="M173" s="10">
        <f t="shared" si="320"/>
        <v>0.64980000000000004</v>
      </c>
      <c r="N173" s="10">
        <f t="shared" si="321"/>
        <v>0.97470000000000001</v>
      </c>
      <c r="O173" s="10">
        <f t="shared" si="332"/>
        <v>0.85499999999999998</v>
      </c>
      <c r="P173" s="10">
        <f t="shared" si="322"/>
        <v>0.68400000000000005</v>
      </c>
      <c r="Q173" s="10">
        <f t="shared" si="323"/>
        <v>1.026</v>
      </c>
      <c r="R173" s="10">
        <v>0.9</v>
      </c>
      <c r="S173" s="5">
        <f t="shared" si="152"/>
        <v>0.72000000000000008</v>
      </c>
      <c r="T173" s="5">
        <f t="shared" si="153"/>
        <v>1.08</v>
      </c>
      <c r="U173" s="17">
        <f t="shared" si="333"/>
        <v>0.90900000000000003</v>
      </c>
      <c r="V173" s="17">
        <f t="shared" si="324"/>
        <v>0.72720000000000007</v>
      </c>
      <c r="W173" s="17">
        <f t="shared" si="325"/>
        <v>1.0908</v>
      </c>
      <c r="X173" s="17">
        <f t="shared" si="326"/>
        <v>0.91809000000000007</v>
      </c>
      <c r="Y173" s="17">
        <f t="shared" si="327"/>
        <v>0.73447200000000012</v>
      </c>
      <c r="Z173" s="17">
        <f t="shared" si="328"/>
        <v>1.1017079999999999</v>
      </c>
      <c r="AA173" s="17">
        <f t="shared" si="329"/>
        <v>0.92727090000000012</v>
      </c>
      <c r="AB173" s="17">
        <f t="shared" si="330"/>
        <v>0.7418167200000001</v>
      </c>
      <c r="AC173" s="17">
        <f t="shared" si="331"/>
        <v>1.1127250799999999</v>
      </c>
    </row>
    <row r="174" spans="1:29" x14ac:dyDescent="0.3">
      <c r="A174" s="3" t="s">
        <v>30</v>
      </c>
      <c r="B174" s="3" t="s">
        <v>23</v>
      </c>
      <c r="C174" s="3" t="s">
        <v>255</v>
      </c>
      <c r="D174" s="3" t="s">
        <v>256</v>
      </c>
      <c r="E174" s="8" t="s">
        <v>204</v>
      </c>
      <c r="F174" s="8" t="s">
        <v>108</v>
      </c>
      <c r="G174" s="13" t="s">
        <v>91</v>
      </c>
      <c r="H174" s="3" t="s">
        <v>87</v>
      </c>
      <c r="I174" s="3" t="s">
        <v>164</v>
      </c>
      <c r="J174" s="3" t="s">
        <v>165</v>
      </c>
      <c r="K174" s="3" t="s">
        <v>71</v>
      </c>
      <c r="L174" s="10">
        <f t="shared" ref="L174" si="334">O174*0.95</f>
        <v>0.80322499999999986</v>
      </c>
      <c r="M174" s="10">
        <f t="shared" ref="M174" si="335">P174*0.95</f>
        <v>0.64257999999999993</v>
      </c>
      <c r="N174" s="10">
        <f t="shared" ref="N174" si="336">Q174*0.95</f>
        <v>0.96386999999999989</v>
      </c>
      <c r="O174" s="10">
        <f t="shared" ref="O174" si="337">R174*0.95</f>
        <v>0.84549999999999992</v>
      </c>
      <c r="P174" s="10">
        <f t="shared" ref="P174" si="338">S174*0.95</f>
        <v>0.6764</v>
      </c>
      <c r="Q174" s="10">
        <f t="shared" ref="Q174" si="339">T174*0.95</f>
        <v>1.0145999999999999</v>
      </c>
      <c r="R174" s="10">
        <v>0.89</v>
      </c>
      <c r="S174" s="5">
        <f t="shared" ref="S174" si="340">R174*0.8</f>
        <v>0.71200000000000008</v>
      </c>
      <c r="T174" s="5">
        <f t="shared" ref="T174" si="341">R174*1.2</f>
        <v>1.0680000000000001</v>
      </c>
      <c r="U174" s="17">
        <f t="shared" ref="U174" si="342">R174*1.01</f>
        <v>0.89890000000000003</v>
      </c>
      <c r="V174" s="17">
        <f t="shared" ref="V174" si="343">S174*1.01</f>
        <v>0.71912000000000009</v>
      </c>
      <c r="W174" s="17">
        <f t="shared" ref="W174" si="344">T174*1.01</f>
        <v>1.0786800000000001</v>
      </c>
      <c r="X174" s="17">
        <f t="shared" ref="X174" si="345">U174*1.01</f>
        <v>0.90788900000000006</v>
      </c>
      <c r="Y174" s="17">
        <f t="shared" ref="Y174" si="346">V174*1.01</f>
        <v>0.72631120000000005</v>
      </c>
      <c r="Z174" s="17">
        <f t="shared" ref="Z174" si="347">W174*1.01</f>
        <v>1.0894668000000001</v>
      </c>
      <c r="AA174" s="17">
        <f t="shared" ref="AA174" si="348">X174*1.01</f>
        <v>0.91696789000000012</v>
      </c>
      <c r="AB174" s="17">
        <f t="shared" ref="AB174" si="349">Y174*1.01</f>
        <v>0.73357431200000001</v>
      </c>
      <c r="AC174" s="17">
        <f t="shared" ref="AC174" si="350">Z174*1.01</f>
        <v>1.100361468</v>
      </c>
    </row>
    <row r="175" spans="1:29" x14ac:dyDescent="0.3">
      <c r="A175" s="3" t="s">
        <v>30</v>
      </c>
      <c r="B175" s="3" t="s">
        <v>23</v>
      </c>
      <c r="C175" s="3" t="s">
        <v>76</v>
      </c>
      <c r="D175" s="3" t="s">
        <v>136</v>
      </c>
      <c r="E175" s="8" t="s">
        <v>204</v>
      </c>
      <c r="F175" s="8" t="s">
        <v>108</v>
      </c>
      <c r="G175" s="13" t="s">
        <v>91</v>
      </c>
      <c r="H175" s="3" t="s">
        <v>87</v>
      </c>
      <c r="I175" s="3" t="s">
        <v>164</v>
      </c>
      <c r="J175" s="3" t="s">
        <v>165</v>
      </c>
      <c r="K175" s="3" t="s">
        <v>71</v>
      </c>
      <c r="L175" s="10">
        <f t="shared" si="319"/>
        <v>0.80322499999999986</v>
      </c>
      <c r="M175" s="10">
        <f t="shared" si="320"/>
        <v>0.64257999999999993</v>
      </c>
      <c r="N175" s="10">
        <f t="shared" si="321"/>
        <v>0.96386999999999989</v>
      </c>
      <c r="O175" s="10">
        <f t="shared" si="332"/>
        <v>0.84549999999999992</v>
      </c>
      <c r="P175" s="10">
        <f t="shared" si="322"/>
        <v>0.6764</v>
      </c>
      <c r="Q175" s="10">
        <f t="shared" si="323"/>
        <v>1.0145999999999999</v>
      </c>
      <c r="R175" s="10">
        <v>0.89</v>
      </c>
      <c r="S175" s="5">
        <f t="shared" si="152"/>
        <v>0.71200000000000008</v>
      </c>
      <c r="T175" s="5">
        <f t="shared" si="153"/>
        <v>1.0680000000000001</v>
      </c>
      <c r="U175" s="17">
        <f t="shared" si="333"/>
        <v>0.89890000000000003</v>
      </c>
      <c r="V175" s="17">
        <f t="shared" si="324"/>
        <v>0.71912000000000009</v>
      </c>
      <c r="W175" s="17">
        <f t="shared" si="325"/>
        <v>1.0786800000000001</v>
      </c>
      <c r="X175" s="17">
        <f t="shared" si="326"/>
        <v>0.90788900000000006</v>
      </c>
      <c r="Y175" s="17">
        <f t="shared" si="327"/>
        <v>0.72631120000000005</v>
      </c>
      <c r="Z175" s="17">
        <f t="shared" si="328"/>
        <v>1.0894668000000001</v>
      </c>
      <c r="AA175" s="17">
        <f t="shared" si="329"/>
        <v>0.91696789000000012</v>
      </c>
      <c r="AB175" s="17">
        <f t="shared" si="330"/>
        <v>0.73357431200000001</v>
      </c>
      <c r="AC175" s="17">
        <f t="shared" si="331"/>
        <v>1.100361468</v>
      </c>
    </row>
    <row r="176" spans="1:29" x14ac:dyDescent="0.3">
      <c r="A176" s="3" t="s">
        <v>30</v>
      </c>
      <c r="B176" s="3" t="s">
        <v>23</v>
      </c>
      <c r="C176" s="3" t="s">
        <v>134</v>
      </c>
      <c r="D176" s="3" t="s">
        <v>135</v>
      </c>
      <c r="E176" s="8" t="s">
        <v>204</v>
      </c>
      <c r="F176" s="8" t="s">
        <v>108</v>
      </c>
      <c r="G176" s="13" t="s">
        <v>91</v>
      </c>
      <c r="H176" s="3" t="s">
        <v>87</v>
      </c>
      <c r="I176" s="3" t="s">
        <v>164</v>
      </c>
      <c r="J176" s="3" t="s">
        <v>165</v>
      </c>
      <c r="K176" s="3" t="s">
        <v>71</v>
      </c>
      <c r="L176" s="10">
        <f t="shared" si="319"/>
        <v>0.81224999999999992</v>
      </c>
      <c r="M176" s="10">
        <f t="shared" si="320"/>
        <v>0.64980000000000004</v>
      </c>
      <c r="N176" s="10">
        <f t="shared" si="321"/>
        <v>0.97470000000000001</v>
      </c>
      <c r="O176" s="10">
        <f t="shared" si="332"/>
        <v>0.85499999999999998</v>
      </c>
      <c r="P176" s="10">
        <f t="shared" si="322"/>
        <v>0.68400000000000005</v>
      </c>
      <c r="Q176" s="10">
        <f t="shared" si="323"/>
        <v>1.026</v>
      </c>
      <c r="R176" s="10">
        <v>0.9</v>
      </c>
      <c r="S176" s="5">
        <f t="shared" si="152"/>
        <v>0.72000000000000008</v>
      </c>
      <c r="T176" s="5">
        <f t="shared" si="153"/>
        <v>1.08</v>
      </c>
      <c r="U176" s="17">
        <f t="shared" si="333"/>
        <v>0.90900000000000003</v>
      </c>
      <c r="V176" s="17">
        <f t="shared" si="324"/>
        <v>0.72720000000000007</v>
      </c>
      <c r="W176" s="17">
        <f t="shared" si="325"/>
        <v>1.0908</v>
      </c>
      <c r="X176" s="17">
        <f t="shared" si="326"/>
        <v>0.91809000000000007</v>
      </c>
      <c r="Y176" s="17">
        <f t="shared" si="327"/>
        <v>0.73447200000000012</v>
      </c>
      <c r="Z176" s="17">
        <f t="shared" si="328"/>
        <v>1.1017079999999999</v>
      </c>
      <c r="AA176" s="17">
        <f t="shared" si="329"/>
        <v>0.92727090000000012</v>
      </c>
      <c r="AB176" s="17">
        <f t="shared" si="330"/>
        <v>0.7418167200000001</v>
      </c>
      <c r="AC176" s="17">
        <f t="shared" si="331"/>
        <v>1.1127250799999999</v>
      </c>
    </row>
    <row r="177" spans="1:29" x14ac:dyDescent="0.3">
      <c r="A177" s="3" t="s">
        <v>30</v>
      </c>
      <c r="B177" s="3" t="s">
        <v>23</v>
      </c>
      <c r="C177" s="3" t="s">
        <v>73</v>
      </c>
      <c r="D177" s="3" t="s">
        <v>132</v>
      </c>
      <c r="E177" s="8" t="s">
        <v>205</v>
      </c>
      <c r="F177" s="8" t="s">
        <v>108</v>
      </c>
      <c r="G177" s="13" t="s">
        <v>91</v>
      </c>
      <c r="H177" s="3" t="s">
        <v>87</v>
      </c>
      <c r="I177" s="3" t="s">
        <v>164</v>
      </c>
      <c r="J177" s="3" t="s">
        <v>165</v>
      </c>
      <c r="K177" s="3" t="s">
        <v>71</v>
      </c>
      <c r="L177" s="10">
        <f t="shared" si="319"/>
        <v>0.76712499999999995</v>
      </c>
      <c r="M177" s="10">
        <f t="shared" si="320"/>
        <v>0.61370000000000002</v>
      </c>
      <c r="N177" s="10">
        <f t="shared" si="321"/>
        <v>0.92054999999999998</v>
      </c>
      <c r="O177" s="10">
        <f>R177*0.95</f>
        <v>0.8075</v>
      </c>
      <c r="P177" s="10">
        <f t="shared" si="322"/>
        <v>0.64600000000000002</v>
      </c>
      <c r="Q177" s="10">
        <f t="shared" si="323"/>
        <v>0.96899999999999997</v>
      </c>
      <c r="R177" s="10">
        <v>0.85</v>
      </c>
      <c r="S177" s="5">
        <f t="shared" si="152"/>
        <v>0.68</v>
      </c>
      <c r="T177" s="5">
        <f t="shared" si="153"/>
        <v>1.02</v>
      </c>
      <c r="U177" s="17">
        <f>R177*1.01</f>
        <v>0.85849999999999993</v>
      </c>
      <c r="V177" s="17">
        <f t="shared" si="324"/>
        <v>0.68680000000000008</v>
      </c>
      <c r="W177" s="17">
        <f t="shared" si="325"/>
        <v>1.0302</v>
      </c>
      <c r="X177" s="17">
        <f t="shared" si="326"/>
        <v>0.86708499999999988</v>
      </c>
      <c r="Y177" s="17">
        <f t="shared" si="327"/>
        <v>0.69366800000000006</v>
      </c>
      <c r="Z177" s="17">
        <f t="shared" si="328"/>
        <v>1.040502</v>
      </c>
      <c r="AA177" s="17">
        <f t="shared" si="329"/>
        <v>0.87575584999999989</v>
      </c>
      <c r="AB177" s="17">
        <f t="shared" si="330"/>
        <v>0.70060468000000009</v>
      </c>
      <c r="AC177" s="17">
        <f t="shared" si="331"/>
        <v>1.0509070200000001</v>
      </c>
    </row>
    <row r="178" spans="1:29" x14ac:dyDescent="0.3">
      <c r="A178" s="3" t="s">
        <v>30</v>
      </c>
      <c r="B178" s="3" t="s">
        <v>23</v>
      </c>
      <c r="C178" s="3" t="s">
        <v>74</v>
      </c>
      <c r="D178" s="3" t="s">
        <v>132</v>
      </c>
      <c r="E178" s="8" t="s">
        <v>205</v>
      </c>
      <c r="F178" s="8" t="s">
        <v>108</v>
      </c>
      <c r="G178" s="13" t="s">
        <v>91</v>
      </c>
      <c r="H178" s="3" t="s">
        <v>87</v>
      </c>
      <c r="I178" s="3" t="s">
        <v>164</v>
      </c>
      <c r="J178" s="3" t="s">
        <v>165</v>
      </c>
      <c r="K178" s="3" t="s">
        <v>71</v>
      </c>
      <c r="L178" s="10">
        <f t="shared" si="319"/>
        <v>0.76712499999999995</v>
      </c>
      <c r="M178" s="10">
        <f t="shared" si="320"/>
        <v>0.61370000000000002</v>
      </c>
      <c r="N178" s="10">
        <f t="shared" si="321"/>
        <v>0.92054999999999998</v>
      </c>
      <c r="O178" s="10">
        <f t="shared" ref="O178:O183" si="351">R178*0.95</f>
        <v>0.8075</v>
      </c>
      <c r="P178" s="10">
        <f t="shared" si="322"/>
        <v>0.64600000000000002</v>
      </c>
      <c r="Q178" s="10">
        <f t="shared" si="323"/>
        <v>0.96899999999999997</v>
      </c>
      <c r="R178" s="10">
        <v>0.85</v>
      </c>
      <c r="S178" s="5">
        <f t="shared" si="152"/>
        <v>0.68</v>
      </c>
      <c r="T178" s="5">
        <f t="shared" si="153"/>
        <v>1.02</v>
      </c>
      <c r="U178" s="17">
        <f t="shared" ref="U178:U183" si="352">R178*1.01</f>
        <v>0.85849999999999993</v>
      </c>
      <c r="V178" s="17">
        <f t="shared" si="324"/>
        <v>0.68680000000000008</v>
      </c>
      <c r="W178" s="17">
        <f t="shared" si="325"/>
        <v>1.0302</v>
      </c>
      <c r="X178" s="17">
        <f t="shared" si="326"/>
        <v>0.86708499999999988</v>
      </c>
      <c r="Y178" s="17">
        <f t="shared" si="327"/>
        <v>0.69366800000000006</v>
      </c>
      <c r="Z178" s="17">
        <f t="shared" si="328"/>
        <v>1.040502</v>
      </c>
      <c r="AA178" s="17">
        <f t="shared" si="329"/>
        <v>0.87575584999999989</v>
      </c>
      <c r="AB178" s="17">
        <f t="shared" si="330"/>
        <v>0.70060468000000009</v>
      </c>
      <c r="AC178" s="17">
        <f t="shared" si="331"/>
        <v>1.0509070200000001</v>
      </c>
    </row>
    <row r="179" spans="1:29" x14ac:dyDescent="0.3">
      <c r="A179" s="3" t="s">
        <v>30</v>
      </c>
      <c r="B179" s="3" t="s">
        <v>23</v>
      </c>
      <c r="C179" s="3" t="s">
        <v>75</v>
      </c>
      <c r="D179" s="3" t="s">
        <v>132</v>
      </c>
      <c r="E179" s="8" t="s">
        <v>205</v>
      </c>
      <c r="F179" s="8" t="s">
        <v>108</v>
      </c>
      <c r="G179" s="13" t="s">
        <v>91</v>
      </c>
      <c r="H179" s="3" t="s">
        <v>87</v>
      </c>
      <c r="I179" s="3" t="s">
        <v>164</v>
      </c>
      <c r="J179" s="3" t="s">
        <v>165</v>
      </c>
      <c r="K179" s="3" t="s">
        <v>71</v>
      </c>
      <c r="L179" s="10">
        <f t="shared" si="319"/>
        <v>0.80322499999999986</v>
      </c>
      <c r="M179" s="10">
        <f t="shared" si="320"/>
        <v>0.64257999999999993</v>
      </c>
      <c r="N179" s="10">
        <f t="shared" si="321"/>
        <v>0.96386999999999989</v>
      </c>
      <c r="O179" s="10">
        <f t="shared" si="351"/>
        <v>0.84549999999999992</v>
      </c>
      <c r="P179" s="10">
        <f t="shared" si="322"/>
        <v>0.6764</v>
      </c>
      <c r="Q179" s="10">
        <f t="shared" si="323"/>
        <v>1.0145999999999999</v>
      </c>
      <c r="R179" s="10">
        <v>0.89</v>
      </c>
      <c r="S179" s="5">
        <f t="shared" si="152"/>
        <v>0.71200000000000008</v>
      </c>
      <c r="T179" s="5">
        <f t="shared" si="153"/>
        <v>1.0680000000000001</v>
      </c>
      <c r="U179" s="17">
        <f t="shared" si="352"/>
        <v>0.89890000000000003</v>
      </c>
      <c r="V179" s="17">
        <f t="shared" si="324"/>
        <v>0.71912000000000009</v>
      </c>
      <c r="W179" s="17">
        <f t="shared" si="325"/>
        <v>1.0786800000000001</v>
      </c>
      <c r="X179" s="17">
        <f t="shared" si="326"/>
        <v>0.90788900000000006</v>
      </c>
      <c r="Y179" s="17">
        <f t="shared" si="327"/>
        <v>0.72631120000000005</v>
      </c>
      <c r="Z179" s="17">
        <f t="shared" si="328"/>
        <v>1.0894668000000001</v>
      </c>
      <c r="AA179" s="17">
        <f t="shared" si="329"/>
        <v>0.91696789000000012</v>
      </c>
      <c r="AB179" s="17">
        <f t="shared" si="330"/>
        <v>0.73357431200000001</v>
      </c>
      <c r="AC179" s="17">
        <f t="shared" si="331"/>
        <v>1.100361468</v>
      </c>
    </row>
    <row r="180" spans="1:29" x14ac:dyDescent="0.3">
      <c r="A180" s="3" t="s">
        <v>30</v>
      </c>
      <c r="B180" s="3" t="s">
        <v>23</v>
      </c>
      <c r="C180" s="3" t="s">
        <v>130</v>
      </c>
      <c r="D180" s="3" t="s">
        <v>133</v>
      </c>
      <c r="E180" s="8" t="s">
        <v>205</v>
      </c>
      <c r="F180" s="8" t="s">
        <v>108</v>
      </c>
      <c r="G180" s="13" t="s">
        <v>91</v>
      </c>
      <c r="H180" s="3" t="s">
        <v>87</v>
      </c>
      <c r="I180" s="3" t="s">
        <v>164</v>
      </c>
      <c r="J180" s="3" t="s">
        <v>165</v>
      </c>
      <c r="K180" s="3" t="s">
        <v>71</v>
      </c>
      <c r="L180" s="10">
        <f t="shared" si="319"/>
        <v>0.81224999999999992</v>
      </c>
      <c r="M180" s="10">
        <f t="shared" si="320"/>
        <v>0.64980000000000004</v>
      </c>
      <c r="N180" s="10">
        <f t="shared" si="321"/>
        <v>0.97470000000000001</v>
      </c>
      <c r="O180" s="10">
        <f t="shared" si="351"/>
        <v>0.85499999999999998</v>
      </c>
      <c r="P180" s="10">
        <f t="shared" si="322"/>
        <v>0.68400000000000005</v>
      </c>
      <c r="Q180" s="10">
        <f t="shared" si="323"/>
        <v>1.026</v>
      </c>
      <c r="R180" s="10">
        <v>0.9</v>
      </c>
      <c r="S180" s="5">
        <f t="shared" si="152"/>
        <v>0.72000000000000008</v>
      </c>
      <c r="T180" s="5">
        <f t="shared" si="153"/>
        <v>1.08</v>
      </c>
      <c r="U180" s="17">
        <f t="shared" si="352"/>
        <v>0.90900000000000003</v>
      </c>
      <c r="V180" s="17">
        <f t="shared" si="324"/>
        <v>0.72720000000000007</v>
      </c>
      <c r="W180" s="17">
        <f t="shared" si="325"/>
        <v>1.0908</v>
      </c>
      <c r="X180" s="17">
        <f t="shared" si="326"/>
        <v>0.91809000000000007</v>
      </c>
      <c r="Y180" s="17">
        <f t="shared" si="327"/>
        <v>0.73447200000000012</v>
      </c>
      <c r="Z180" s="17">
        <f t="shared" si="328"/>
        <v>1.1017079999999999</v>
      </c>
      <c r="AA180" s="17">
        <f t="shared" si="329"/>
        <v>0.92727090000000012</v>
      </c>
      <c r="AB180" s="17">
        <f t="shared" si="330"/>
        <v>0.7418167200000001</v>
      </c>
      <c r="AC180" s="17">
        <f t="shared" si="331"/>
        <v>1.1127250799999999</v>
      </c>
    </row>
    <row r="181" spans="1:29" x14ac:dyDescent="0.3">
      <c r="A181" s="3" t="s">
        <v>30</v>
      </c>
      <c r="B181" s="3" t="s">
        <v>23</v>
      </c>
      <c r="C181" s="3" t="s">
        <v>255</v>
      </c>
      <c r="D181" s="3" t="s">
        <v>256</v>
      </c>
      <c r="E181" s="8" t="s">
        <v>205</v>
      </c>
      <c r="F181" s="8" t="s">
        <v>108</v>
      </c>
      <c r="G181" s="13" t="s">
        <v>91</v>
      </c>
      <c r="H181" s="3" t="s">
        <v>87</v>
      </c>
      <c r="I181" s="3" t="s">
        <v>164</v>
      </c>
      <c r="J181" s="3" t="s">
        <v>165</v>
      </c>
      <c r="K181" s="3" t="s">
        <v>71</v>
      </c>
      <c r="L181" s="10">
        <f t="shared" ref="L181" si="353">O181*0.95</f>
        <v>0.80322499999999986</v>
      </c>
      <c r="M181" s="10">
        <f t="shared" ref="M181" si="354">P181*0.95</f>
        <v>0.64257999999999993</v>
      </c>
      <c r="N181" s="10">
        <f t="shared" ref="N181" si="355">Q181*0.95</f>
        <v>0.96386999999999989</v>
      </c>
      <c r="O181" s="10">
        <f t="shared" ref="O181" si="356">R181*0.95</f>
        <v>0.84549999999999992</v>
      </c>
      <c r="P181" s="10">
        <f t="shared" ref="P181" si="357">S181*0.95</f>
        <v>0.6764</v>
      </c>
      <c r="Q181" s="10">
        <f t="shared" ref="Q181" si="358">T181*0.95</f>
        <v>1.0145999999999999</v>
      </c>
      <c r="R181" s="10">
        <v>0.89</v>
      </c>
      <c r="S181" s="5">
        <f t="shared" ref="S181" si="359">R181*0.8</f>
        <v>0.71200000000000008</v>
      </c>
      <c r="T181" s="5">
        <f t="shared" ref="T181" si="360">R181*1.2</f>
        <v>1.0680000000000001</v>
      </c>
      <c r="U181" s="17">
        <f t="shared" ref="U181" si="361">R181*1.01</f>
        <v>0.89890000000000003</v>
      </c>
      <c r="V181" s="17">
        <f t="shared" ref="V181" si="362">S181*1.01</f>
        <v>0.71912000000000009</v>
      </c>
      <c r="W181" s="17">
        <f t="shared" ref="W181" si="363">T181*1.01</f>
        <v>1.0786800000000001</v>
      </c>
      <c r="X181" s="17">
        <f t="shared" ref="X181" si="364">U181*1.01</f>
        <v>0.90788900000000006</v>
      </c>
      <c r="Y181" s="17">
        <f t="shared" ref="Y181" si="365">V181*1.01</f>
        <v>0.72631120000000005</v>
      </c>
      <c r="Z181" s="17">
        <f t="shared" ref="Z181" si="366">W181*1.01</f>
        <v>1.0894668000000001</v>
      </c>
      <c r="AA181" s="17">
        <f t="shared" ref="AA181" si="367">X181*1.01</f>
        <v>0.91696789000000012</v>
      </c>
      <c r="AB181" s="17">
        <f t="shared" ref="AB181" si="368">Y181*1.01</f>
        <v>0.73357431200000001</v>
      </c>
      <c r="AC181" s="17">
        <f t="shared" ref="AC181" si="369">Z181*1.01</f>
        <v>1.100361468</v>
      </c>
    </row>
    <row r="182" spans="1:29" x14ac:dyDescent="0.3">
      <c r="A182" s="3" t="s">
        <v>30</v>
      </c>
      <c r="B182" s="3" t="s">
        <v>23</v>
      </c>
      <c r="C182" s="3" t="s">
        <v>76</v>
      </c>
      <c r="D182" s="3" t="s">
        <v>136</v>
      </c>
      <c r="E182" s="8" t="s">
        <v>205</v>
      </c>
      <c r="F182" s="8" t="s">
        <v>108</v>
      </c>
      <c r="G182" s="13" t="s">
        <v>91</v>
      </c>
      <c r="H182" s="3" t="s">
        <v>87</v>
      </c>
      <c r="I182" s="3" t="s">
        <v>164</v>
      </c>
      <c r="J182" s="3" t="s">
        <v>165</v>
      </c>
      <c r="K182" s="3" t="s">
        <v>71</v>
      </c>
      <c r="L182" s="10">
        <f t="shared" si="319"/>
        <v>0.80322499999999986</v>
      </c>
      <c r="M182" s="10">
        <f t="shared" si="320"/>
        <v>0.64257999999999993</v>
      </c>
      <c r="N182" s="10">
        <f t="shared" si="321"/>
        <v>0.96386999999999989</v>
      </c>
      <c r="O182" s="10">
        <f t="shared" si="351"/>
        <v>0.84549999999999992</v>
      </c>
      <c r="P182" s="10">
        <f t="shared" si="322"/>
        <v>0.6764</v>
      </c>
      <c r="Q182" s="10">
        <f t="shared" si="323"/>
        <v>1.0145999999999999</v>
      </c>
      <c r="R182" s="10">
        <v>0.89</v>
      </c>
      <c r="S182" s="5">
        <f t="shared" si="152"/>
        <v>0.71200000000000008</v>
      </c>
      <c r="T182" s="5">
        <f t="shared" si="153"/>
        <v>1.0680000000000001</v>
      </c>
      <c r="U182" s="17">
        <f t="shared" si="352"/>
        <v>0.89890000000000003</v>
      </c>
      <c r="V182" s="17">
        <f t="shared" si="324"/>
        <v>0.71912000000000009</v>
      </c>
      <c r="W182" s="17">
        <f t="shared" si="325"/>
        <v>1.0786800000000001</v>
      </c>
      <c r="X182" s="17">
        <f t="shared" si="326"/>
        <v>0.90788900000000006</v>
      </c>
      <c r="Y182" s="17">
        <f t="shared" si="327"/>
        <v>0.72631120000000005</v>
      </c>
      <c r="Z182" s="17">
        <f t="shared" si="328"/>
        <v>1.0894668000000001</v>
      </c>
      <c r="AA182" s="17">
        <f t="shared" si="329"/>
        <v>0.91696789000000012</v>
      </c>
      <c r="AB182" s="17">
        <f t="shared" si="330"/>
        <v>0.73357431200000001</v>
      </c>
      <c r="AC182" s="17">
        <f t="shared" si="331"/>
        <v>1.100361468</v>
      </c>
    </row>
    <row r="183" spans="1:29" x14ac:dyDescent="0.3">
      <c r="A183" s="3" t="s">
        <v>30</v>
      </c>
      <c r="B183" s="3" t="s">
        <v>23</v>
      </c>
      <c r="C183" s="3" t="s">
        <v>134</v>
      </c>
      <c r="D183" s="3" t="s">
        <v>135</v>
      </c>
      <c r="E183" s="8" t="s">
        <v>205</v>
      </c>
      <c r="F183" s="8" t="s">
        <v>108</v>
      </c>
      <c r="G183" s="13" t="s">
        <v>91</v>
      </c>
      <c r="H183" s="3" t="s">
        <v>87</v>
      </c>
      <c r="I183" s="3" t="s">
        <v>164</v>
      </c>
      <c r="J183" s="3" t="s">
        <v>165</v>
      </c>
      <c r="K183" s="3" t="s">
        <v>71</v>
      </c>
      <c r="L183" s="10">
        <f t="shared" si="319"/>
        <v>0.81224999999999992</v>
      </c>
      <c r="M183" s="10">
        <f t="shared" si="320"/>
        <v>0.64980000000000004</v>
      </c>
      <c r="N183" s="10">
        <f t="shared" si="321"/>
        <v>0.97470000000000001</v>
      </c>
      <c r="O183" s="10">
        <f t="shared" si="351"/>
        <v>0.85499999999999998</v>
      </c>
      <c r="P183" s="10">
        <f t="shared" si="322"/>
        <v>0.68400000000000005</v>
      </c>
      <c r="Q183" s="10">
        <f t="shared" si="323"/>
        <v>1.026</v>
      </c>
      <c r="R183" s="10">
        <v>0.9</v>
      </c>
      <c r="S183" s="5">
        <f t="shared" si="152"/>
        <v>0.72000000000000008</v>
      </c>
      <c r="T183" s="5">
        <f t="shared" si="153"/>
        <v>1.08</v>
      </c>
      <c r="U183" s="17">
        <f t="shared" si="352"/>
        <v>0.90900000000000003</v>
      </c>
      <c r="V183" s="17">
        <f t="shared" si="324"/>
        <v>0.72720000000000007</v>
      </c>
      <c r="W183" s="17">
        <f t="shared" si="325"/>
        <v>1.0908</v>
      </c>
      <c r="X183" s="17">
        <f t="shared" si="326"/>
        <v>0.91809000000000007</v>
      </c>
      <c r="Y183" s="17">
        <f t="shared" si="327"/>
        <v>0.73447200000000012</v>
      </c>
      <c r="Z183" s="17">
        <f t="shared" si="328"/>
        <v>1.1017079999999999</v>
      </c>
      <c r="AA183" s="17">
        <f t="shared" si="329"/>
        <v>0.92727090000000012</v>
      </c>
      <c r="AB183" s="17">
        <f t="shared" si="330"/>
        <v>0.7418167200000001</v>
      </c>
      <c r="AC183" s="17">
        <f t="shared" si="331"/>
        <v>1.1127250799999999</v>
      </c>
    </row>
    <row r="184" spans="1:29" x14ac:dyDescent="0.3">
      <c r="A184" s="3" t="s">
        <v>30</v>
      </c>
      <c r="B184" s="3" t="s">
        <v>44</v>
      </c>
      <c r="C184" s="3" t="s">
        <v>73</v>
      </c>
      <c r="D184" s="3" t="s">
        <v>132</v>
      </c>
      <c r="E184" s="8" t="s">
        <v>206</v>
      </c>
      <c r="F184" s="8" t="s">
        <v>108</v>
      </c>
      <c r="G184" s="13" t="s">
        <v>91</v>
      </c>
      <c r="H184" s="3" t="s">
        <v>88</v>
      </c>
      <c r="I184" s="3" t="s">
        <v>227</v>
      </c>
      <c r="J184" s="3" t="s">
        <v>228</v>
      </c>
      <c r="K184" s="3" t="s">
        <v>71</v>
      </c>
      <c r="L184" s="10">
        <f>L186*0.9</f>
        <v>0.69041249999999998</v>
      </c>
      <c r="M184" s="10">
        <f t="shared" ref="M184:AC184" si="370">M186*0.9</f>
        <v>0.55232999999999999</v>
      </c>
      <c r="N184" s="10">
        <f t="shared" si="370"/>
        <v>0.82849499999999998</v>
      </c>
      <c r="O184" s="10">
        <f t="shared" si="370"/>
        <v>0.72675000000000001</v>
      </c>
      <c r="P184" s="10">
        <f t="shared" si="370"/>
        <v>0.58140000000000003</v>
      </c>
      <c r="Q184" s="10">
        <f t="shared" si="370"/>
        <v>0.87209999999999999</v>
      </c>
      <c r="R184" s="10">
        <f t="shared" si="370"/>
        <v>0.76500000000000001</v>
      </c>
      <c r="S184" s="10">
        <f t="shared" si="370"/>
        <v>0.6120000000000001</v>
      </c>
      <c r="T184" s="10">
        <f t="shared" si="370"/>
        <v>0.91800000000000004</v>
      </c>
      <c r="U184" s="10">
        <f t="shared" si="370"/>
        <v>0.77400000000000002</v>
      </c>
      <c r="V184" s="10">
        <f t="shared" si="370"/>
        <v>0.62100000000000011</v>
      </c>
      <c r="W184" s="10">
        <f t="shared" si="370"/>
        <v>0.92700000000000005</v>
      </c>
      <c r="X184" s="10">
        <f t="shared" si="370"/>
        <v>0.78300000000000003</v>
      </c>
      <c r="Y184" s="10">
        <f t="shared" si="370"/>
        <v>0.73799999999999999</v>
      </c>
      <c r="Z184" s="10">
        <f t="shared" si="370"/>
        <v>0.82800000000000007</v>
      </c>
      <c r="AA184" s="10">
        <f t="shared" si="370"/>
        <v>0.79200000000000004</v>
      </c>
      <c r="AB184" s="10">
        <f t="shared" si="370"/>
        <v>0.747</v>
      </c>
      <c r="AC184" s="10">
        <f t="shared" si="370"/>
        <v>0.83700000000000008</v>
      </c>
    </row>
    <row r="185" spans="1:29" x14ac:dyDescent="0.3">
      <c r="A185" s="3" t="s">
        <v>30</v>
      </c>
      <c r="B185" s="3" t="s">
        <v>44</v>
      </c>
      <c r="C185" s="3" t="s">
        <v>74</v>
      </c>
      <c r="D185" s="3" t="s">
        <v>132</v>
      </c>
      <c r="E185" s="8" t="s">
        <v>206</v>
      </c>
      <c r="F185" s="8" t="s">
        <v>108</v>
      </c>
      <c r="G185" s="13" t="s">
        <v>91</v>
      </c>
      <c r="H185" s="3" t="s">
        <v>88</v>
      </c>
      <c r="I185" s="3" t="s">
        <v>227</v>
      </c>
      <c r="J185" s="3" t="s">
        <v>228</v>
      </c>
      <c r="K185" s="3" t="s">
        <v>71</v>
      </c>
      <c r="L185" s="10">
        <f>L186*0.95</f>
        <v>0.72876874999999997</v>
      </c>
      <c r="M185" s="10">
        <f t="shared" ref="M185" si="371">M186*0.95</f>
        <v>0.58301499999999995</v>
      </c>
      <c r="N185" s="10">
        <f t="shared" ref="N185" si="372">N186*0.95</f>
        <v>0.87452249999999998</v>
      </c>
      <c r="O185" s="10">
        <f t="shared" ref="O185" si="373">O186*0.95</f>
        <v>0.76712499999999995</v>
      </c>
      <c r="P185" s="10">
        <f t="shared" ref="P185" si="374">P186*0.95</f>
        <v>0.61370000000000002</v>
      </c>
      <c r="Q185" s="10">
        <f t="shared" ref="Q185" si="375">Q186*0.95</f>
        <v>0.92054999999999998</v>
      </c>
      <c r="R185" s="10">
        <f t="shared" ref="R185" si="376">R186*0.95</f>
        <v>0.8075</v>
      </c>
      <c r="S185" s="10">
        <f t="shared" ref="S185" si="377">S186*0.95</f>
        <v>0.64600000000000002</v>
      </c>
      <c r="T185" s="10">
        <f t="shared" ref="T185" si="378">T186*0.95</f>
        <v>0.96899999999999997</v>
      </c>
      <c r="U185" s="10">
        <f t="shared" ref="U185" si="379">U186*0.95</f>
        <v>0.81699999999999995</v>
      </c>
      <c r="V185" s="10">
        <f t="shared" ref="V185" si="380">V186*0.95</f>
        <v>0.65549999999999997</v>
      </c>
      <c r="W185" s="10">
        <f t="shared" ref="W185" si="381">W186*0.95</f>
        <v>0.97849999999999993</v>
      </c>
      <c r="X185" s="10">
        <f t="shared" ref="X185" si="382">X186*0.95</f>
        <v>0.82650000000000001</v>
      </c>
      <c r="Y185" s="10">
        <f t="shared" ref="Y185" si="383">Y186*0.95</f>
        <v>0.77899999999999991</v>
      </c>
      <c r="Z185" s="10">
        <f t="shared" ref="Z185" si="384">Z186*0.95</f>
        <v>0.874</v>
      </c>
      <c r="AA185" s="10">
        <f t="shared" ref="AA185" si="385">AA186*0.95</f>
        <v>0.83599999999999997</v>
      </c>
      <c r="AB185" s="10">
        <f t="shared" ref="AB185" si="386">AB186*0.95</f>
        <v>0.78849999999999998</v>
      </c>
      <c r="AC185" s="10">
        <f t="shared" ref="AC185" si="387">AC186*0.95</f>
        <v>0.88349999999999995</v>
      </c>
    </row>
    <row r="186" spans="1:29" x14ac:dyDescent="0.3">
      <c r="A186" s="3" t="s">
        <v>30</v>
      </c>
      <c r="B186" s="3" t="s">
        <v>44</v>
      </c>
      <c r="C186" s="3" t="s">
        <v>75</v>
      </c>
      <c r="D186" s="3" t="s">
        <v>132</v>
      </c>
      <c r="E186" s="8" t="s">
        <v>206</v>
      </c>
      <c r="F186" s="8" t="s">
        <v>108</v>
      </c>
      <c r="G186" s="13" t="s">
        <v>91</v>
      </c>
      <c r="H186" s="3" t="s">
        <v>88</v>
      </c>
      <c r="I186" s="3" t="s">
        <v>227</v>
      </c>
      <c r="J186" s="3" t="s">
        <v>228</v>
      </c>
      <c r="K186" s="3" t="s">
        <v>71</v>
      </c>
      <c r="L186" s="10">
        <f t="shared" ref="L186:L190" si="388">O186*0.95</f>
        <v>0.76712499999999995</v>
      </c>
      <c r="M186" s="10">
        <f t="shared" ref="M186:M190" si="389">P186*0.95</f>
        <v>0.61370000000000002</v>
      </c>
      <c r="N186" s="10">
        <f t="shared" ref="N186:N190" si="390">Q186*0.95</f>
        <v>0.92054999999999998</v>
      </c>
      <c r="O186" s="10">
        <f t="shared" ref="O186:O190" si="391">R186*0.95</f>
        <v>0.8075</v>
      </c>
      <c r="P186" s="10">
        <f t="shared" ref="P186:P190" si="392">S186*0.95</f>
        <v>0.64600000000000002</v>
      </c>
      <c r="Q186" s="10">
        <f t="shared" ref="Q186:Q190" si="393">T186*0.95</f>
        <v>0.96899999999999997</v>
      </c>
      <c r="R186" s="5">
        <v>0.85</v>
      </c>
      <c r="S186" s="5">
        <f t="shared" ref="S186:S190" si="394">R186*0.8</f>
        <v>0.68</v>
      </c>
      <c r="T186" s="5">
        <f t="shared" ref="T186:T190" si="395">R186*1.2</f>
        <v>1.02</v>
      </c>
      <c r="U186" s="3">
        <f t="shared" ref="U186:U190" si="396">R186+0.01</f>
        <v>0.86</v>
      </c>
      <c r="V186" s="3">
        <f t="shared" ref="V186:V190" si="397">S186+0.01</f>
        <v>0.69000000000000006</v>
      </c>
      <c r="W186" s="3">
        <f t="shared" ref="W186:W190" si="398">T186+0.01</f>
        <v>1.03</v>
      </c>
      <c r="X186" s="5">
        <v>0.87</v>
      </c>
      <c r="Y186" s="5">
        <v>0.82</v>
      </c>
      <c r="Z186" s="5">
        <v>0.92</v>
      </c>
      <c r="AA186" s="3">
        <f t="shared" ref="AA186:AA190" si="399">X186+0.01</f>
        <v>0.88</v>
      </c>
      <c r="AB186" s="3">
        <f t="shared" ref="AB186:AB190" si="400">Y186+0.01</f>
        <v>0.83</v>
      </c>
      <c r="AC186" s="3">
        <f t="shared" ref="AC186:AC190" si="401">Z186+0.01</f>
        <v>0.93</v>
      </c>
    </row>
    <row r="187" spans="1:29" x14ac:dyDescent="0.3">
      <c r="A187" s="3" t="s">
        <v>30</v>
      </c>
      <c r="B187" s="3" t="s">
        <v>44</v>
      </c>
      <c r="C187" s="3" t="s">
        <v>130</v>
      </c>
      <c r="D187" s="3" t="s">
        <v>133</v>
      </c>
      <c r="E187" s="8" t="s">
        <v>206</v>
      </c>
      <c r="F187" s="8" t="s">
        <v>108</v>
      </c>
      <c r="G187" s="13" t="s">
        <v>91</v>
      </c>
      <c r="H187" s="3" t="s">
        <v>88</v>
      </c>
      <c r="I187" s="3" t="s">
        <v>227</v>
      </c>
      <c r="J187" s="3" t="s">
        <v>228</v>
      </c>
      <c r="K187" s="3" t="s">
        <v>71</v>
      </c>
      <c r="L187" s="10">
        <f t="shared" si="388"/>
        <v>0.76712499999999995</v>
      </c>
      <c r="M187" s="10">
        <f t="shared" si="389"/>
        <v>0.61370000000000002</v>
      </c>
      <c r="N187" s="10">
        <f t="shared" si="390"/>
        <v>0.92054999999999998</v>
      </c>
      <c r="O187" s="10">
        <f t="shared" si="391"/>
        <v>0.8075</v>
      </c>
      <c r="P187" s="10">
        <f t="shared" si="392"/>
        <v>0.64600000000000002</v>
      </c>
      <c r="Q187" s="10">
        <f t="shared" si="393"/>
        <v>0.96899999999999997</v>
      </c>
      <c r="R187" s="5">
        <v>0.85</v>
      </c>
      <c r="S187" s="5">
        <f t="shared" si="394"/>
        <v>0.68</v>
      </c>
      <c r="T187" s="5">
        <f t="shared" si="395"/>
        <v>1.02</v>
      </c>
      <c r="U187" s="3">
        <f t="shared" si="396"/>
        <v>0.86</v>
      </c>
      <c r="V187" s="3">
        <f t="shared" si="397"/>
        <v>0.69000000000000006</v>
      </c>
      <c r="W187" s="3">
        <f t="shared" si="398"/>
        <v>1.03</v>
      </c>
      <c r="X187" s="5">
        <v>0.87</v>
      </c>
      <c r="Y187" s="5">
        <v>0.82</v>
      </c>
      <c r="Z187" s="5">
        <v>0.92</v>
      </c>
      <c r="AA187" s="3">
        <f t="shared" si="399"/>
        <v>0.88</v>
      </c>
      <c r="AB187" s="3">
        <f t="shared" si="400"/>
        <v>0.83</v>
      </c>
      <c r="AC187" s="3">
        <f t="shared" si="401"/>
        <v>0.93</v>
      </c>
    </row>
    <row r="188" spans="1:29" x14ac:dyDescent="0.3">
      <c r="A188" s="3" t="s">
        <v>30</v>
      </c>
      <c r="B188" s="3" t="s">
        <v>44</v>
      </c>
      <c r="C188" s="3" t="s">
        <v>255</v>
      </c>
      <c r="D188" s="3" t="s">
        <v>256</v>
      </c>
      <c r="E188" s="8" t="s">
        <v>206</v>
      </c>
      <c r="F188" s="8" t="s">
        <v>108</v>
      </c>
      <c r="G188" s="13" t="s">
        <v>91</v>
      </c>
      <c r="H188" s="3" t="s">
        <v>88</v>
      </c>
      <c r="I188" s="3" t="s">
        <v>227</v>
      </c>
      <c r="J188" s="3" t="s">
        <v>228</v>
      </c>
      <c r="K188" s="3" t="s">
        <v>71</v>
      </c>
      <c r="L188" s="10">
        <f t="shared" ref="L188" si="402">O188*0.95</f>
        <v>0.76712499999999995</v>
      </c>
      <c r="M188" s="10">
        <f t="shared" ref="M188" si="403">P188*0.95</f>
        <v>0.61370000000000002</v>
      </c>
      <c r="N188" s="10">
        <f t="shared" ref="N188" si="404">Q188*0.95</f>
        <v>0.92054999999999998</v>
      </c>
      <c r="O188" s="10">
        <f t="shared" ref="O188" si="405">R188*0.95</f>
        <v>0.8075</v>
      </c>
      <c r="P188" s="10">
        <f t="shared" ref="P188" si="406">S188*0.95</f>
        <v>0.64600000000000002</v>
      </c>
      <c r="Q188" s="10">
        <f t="shared" ref="Q188" si="407">T188*0.95</f>
        <v>0.96899999999999997</v>
      </c>
      <c r="R188" s="5">
        <v>0.85</v>
      </c>
      <c r="S188" s="5">
        <f t="shared" ref="S188" si="408">R188*0.8</f>
        <v>0.68</v>
      </c>
      <c r="T188" s="5">
        <f t="shared" ref="T188" si="409">R188*1.2</f>
        <v>1.02</v>
      </c>
      <c r="U188" s="3">
        <f t="shared" ref="U188" si="410">R188+0.01</f>
        <v>0.86</v>
      </c>
      <c r="V188" s="3">
        <f t="shared" ref="V188" si="411">S188+0.01</f>
        <v>0.69000000000000006</v>
      </c>
      <c r="W188" s="3">
        <f t="shared" ref="W188" si="412">T188+0.01</f>
        <v>1.03</v>
      </c>
      <c r="X188" s="5">
        <v>0.87</v>
      </c>
      <c r="Y188" s="5">
        <v>0.82</v>
      </c>
      <c r="Z188" s="5">
        <v>0.92</v>
      </c>
      <c r="AA188" s="3">
        <f t="shared" ref="AA188" si="413">X188+0.01</f>
        <v>0.88</v>
      </c>
      <c r="AB188" s="3">
        <f t="shared" ref="AB188" si="414">Y188+0.01</f>
        <v>0.83</v>
      </c>
      <c r="AC188" s="3">
        <f t="shared" ref="AC188" si="415">Z188+0.01</f>
        <v>0.93</v>
      </c>
    </row>
    <row r="189" spans="1:29" x14ac:dyDescent="0.3">
      <c r="A189" s="3" t="s">
        <v>30</v>
      </c>
      <c r="B189" s="3" t="s">
        <v>44</v>
      </c>
      <c r="C189" s="3" t="s">
        <v>76</v>
      </c>
      <c r="D189" s="3" t="s">
        <v>136</v>
      </c>
      <c r="E189" s="8" t="s">
        <v>206</v>
      </c>
      <c r="F189" s="8" t="s">
        <v>108</v>
      </c>
      <c r="G189" s="13" t="s">
        <v>91</v>
      </c>
      <c r="H189" s="3" t="s">
        <v>88</v>
      </c>
      <c r="I189" s="3" t="s">
        <v>227</v>
      </c>
      <c r="J189" s="3" t="s">
        <v>228</v>
      </c>
      <c r="K189" s="3" t="s">
        <v>71</v>
      </c>
      <c r="L189" s="10">
        <f t="shared" si="388"/>
        <v>0.76712499999999995</v>
      </c>
      <c r="M189" s="10">
        <f t="shared" si="389"/>
        <v>0.61370000000000002</v>
      </c>
      <c r="N189" s="10">
        <f t="shared" si="390"/>
        <v>0.92054999999999998</v>
      </c>
      <c r="O189" s="10">
        <f t="shared" si="391"/>
        <v>0.8075</v>
      </c>
      <c r="P189" s="10">
        <f t="shared" si="392"/>
        <v>0.64600000000000002</v>
      </c>
      <c r="Q189" s="10">
        <f t="shared" si="393"/>
        <v>0.96899999999999997</v>
      </c>
      <c r="R189" s="5">
        <v>0.85</v>
      </c>
      <c r="S189" s="5">
        <f t="shared" si="394"/>
        <v>0.68</v>
      </c>
      <c r="T189" s="5">
        <f t="shared" si="395"/>
        <v>1.02</v>
      </c>
      <c r="U189" s="3">
        <f t="shared" si="396"/>
        <v>0.86</v>
      </c>
      <c r="V189" s="3">
        <f t="shared" si="397"/>
        <v>0.69000000000000006</v>
      </c>
      <c r="W189" s="3">
        <f t="shared" si="398"/>
        <v>1.03</v>
      </c>
      <c r="X189" s="5">
        <v>0.87</v>
      </c>
      <c r="Y189" s="5">
        <v>0.82</v>
      </c>
      <c r="Z189" s="5">
        <v>0.92</v>
      </c>
      <c r="AA189" s="3">
        <f t="shared" si="399"/>
        <v>0.88</v>
      </c>
      <c r="AB189" s="3">
        <f t="shared" si="400"/>
        <v>0.83</v>
      </c>
      <c r="AC189" s="3">
        <f t="shared" si="401"/>
        <v>0.93</v>
      </c>
    </row>
    <row r="190" spans="1:29" x14ac:dyDescent="0.3">
      <c r="A190" s="3" t="s">
        <v>30</v>
      </c>
      <c r="B190" s="3" t="s">
        <v>44</v>
      </c>
      <c r="C190" s="3" t="s">
        <v>134</v>
      </c>
      <c r="D190" s="3" t="s">
        <v>135</v>
      </c>
      <c r="E190" s="8" t="s">
        <v>206</v>
      </c>
      <c r="F190" s="8" t="s">
        <v>108</v>
      </c>
      <c r="G190" s="13" t="s">
        <v>91</v>
      </c>
      <c r="H190" s="3" t="s">
        <v>88</v>
      </c>
      <c r="I190" s="3" t="s">
        <v>227</v>
      </c>
      <c r="J190" s="3" t="s">
        <v>228</v>
      </c>
      <c r="K190" s="3" t="s">
        <v>71</v>
      </c>
      <c r="L190" s="10">
        <f t="shared" si="388"/>
        <v>0.76712499999999995</v>
      </c>
      <c r="M190" s="10">
        <f t="shared" si="389"/>
        <v>0.61370000000000002</v>
      </c>
      <c r="N190" s="10">
        <f t="shared" si="390"/>
        <v>0.92054999999999998</v>
      </c>
      <c r="O190" s="10">
        <f t="shared" si="391"/>
        <v>0.8075</v>
      </c>
      <c r="P190" s="10">
        <f t="shared" si="392"/>
        <v>0.64600000000000002</v>
      </c>
      <c r="Q190" s="10">
        <f t="shared" si="393"/>
        <v>0.96899999999999997</v>
      </c>
      <c r="R190" s="5">
        <v>0.85</v>
      </c>
      <c r="S190" s="5">
        <f t="shared" si="394"/>
        <v>0.68</v>
      </c>
      <c r="T190" s="5">
        <f t="shared" si="395"/>
        <v>1.02</v>
      </c>
      <c r="U190" s="3">
        <f t="shared" si="396"/>
        <v>0.86</v>
      </c>
      <c r="V190" s="3">
        <f t="shared" si="397"/>
        <v>0.69000000000000006</v>
      </c>
      <c r="W190" s="3">
        <f t="shared" si="398"/>
        <v>1.03</v>
      </c>
      <c r="X190" s="5">
        <v>0.87</v>
      </c>
      <c r="Y190" s="5">
        <v>0.82</v>
      </c>
      <c r="Z190" s="5">
        <v>0.92</v>
      </c>
      <c r="AA190" s="3">
        <f t="shared" si="399"/>
        <v>0.88</v>
      </c>
      <c r="AB190" s="3">
        <f t="shared" si="400"/>
        <v>0.83</v>
      </c>
      <c r="AC190" s="3">
        <f t="shared" si="401"/>
        <v>0.93</v>
      </c>
    </row>
    <row r="191" spans="1:29" x14ac:dyDescent="0.3">
      <c r="A191" s="3" t="s">
        <v>30</v>
      </c>
      <c r="B191" s="3" t="s">
        <v>199</v>
      </c>
      <c r="C191" s="3" t="s">
        <v>73</v>
      </c>
      <c r="D191" s="3" t="s">
        <v>132</v>
      </c>
      <c r="E191" s="8" t="s">
        <v>206</v>
      </c>
      <c r="F191" s="8" t="s">
        <v>108</v>
      </c>
      <c r="G191" s="13" t="s">
        <v>91</v>
      </c>
      <c r="H191" s="3" t="s">
        <v>87</v>
      </c>
      <c r="I191" s="3" t="s">
        <v>167</v>
      </c>
      <c r="J191" s="3" t="s">
        <v>213</v>
      </c>
      <c r="K191" s="3" t="s">
        <v>71</v>
      </c>
      <c r="L191" s="10">
        <f t="shared" ref="L191:L197" si="416">O191</f>
        <v>0.33</v>
      </c>
      <c r="M191" s="10">
        <f t="shared" ref="M191:M197" si="417">P191</f>
        <v>0.26400000000000001</v>
      </c>
      <c r="N191" s="10">
        <f t="shared" ref="N191:N197" si="418">Q191</f>
        <v>0.39600000000000002</v>
      </c>
      <c r="O191" s="10">
        <f t="shared" ref="O191:O197" si="419">R191</f>
        <v>0.33</v>
      </c>
      <c r="P191" s="10">
        <f t="shared" ref="P191:P197" si="420">S191</f>
        <v>0.26400000000000001</v>
      </c>
      <c r="Q191" s="10">
        <f t="shared" ref="Q191:Q197" si="421">T191</f>
        <v>0.39600000000000002</v>
      </c>
      <c r="R191" s="10">
        <v>0.33</v>
      </c>
      <c r="S191" s="5">
        <f t="shared" si="152"/>
        <v>0.26400000000000001</v>
      </c>
      <c r="T191" s="5">
        <f t="shared" si="153"/>
        <v>0.39600000000000002</v>
      </c>
      <c r="U191" s="17">
        <f>R191*0.99</f>
        <v>0.32669999999999999</v>
      </c>
      <c r="V191" s="17">
        <f t="shared" ref="V191:V197" si="422">S191*0.99</f>
        <v>0.26136000000000004</v>
      </c>
      <c r="W191" s="17">
        <f t="shared" ref="W191:W197" si="423">T191*0.99</f>
        <v>0.39204</v>
      </c>
      <c r="X191" s="17">
        <f t="shared" ref="X191:X197" si="424">U191*0.99</f>
        <v>0.32343299999999997</v>
      </c>
      <c r="Y191" s="17">
        <f t="shared" ref="Y191:Y197" si="425">V191*0.99</f>
        <v>0.25874640000000004</v>
      </c>
      <c r="Z191" s="17">
        <f t="shared" ref="Z191:Z197" si="426">W191*0.99</f>
        <v>0.38811960000000001</v>
      </c>
      <c r="AA191" s="17">
        <f t="shared" ref="AA191:AA197" si="427">X191*0.99</f>
        <v>0.32019866999999996</v>
      </c>
      <c r="AB191" s="17">
        <f t="shared" ref="AB191:AB197" si="428">Y191*0.99</f>
        <v>0.25615893600000006</v>
      </c>
      <c r="AC191" s="17">
        <f t="shared" ref="AC191:AC197" si="429">Z191*0.99</f>
        <v>0.38423840399999998</v>
      </c>
    </row>
    <row r="192" spans="1:29" x14ac:dyDescent="0.3">
      <c r="A192" s="3" t="s">
        <v>30</v>
      </c>
      <c r="B192" s="3" t="s">
        <v>199</v>
      </c>
      <c r="C192" s="3" t="s">
        <v>74</v>
      </c>
      <c r="D192" s="3" t="s">
        <v>132</v>
      </c>
      <c r="E192" s="8" t="s">
        <v>206</v>
      </c>
      <c r="F192" s="8" t="s">
        <v>108</v>
      </c>
      <c r="G192" s="13" t="s">
        <v>91</v>
      </c>
      <c r="H192" s="3" t="s">
        <v>87</v>
      </c>
      <c r="I192" s="3" t="s">
        <v>167</v>
      </c>
      <c r="J192" s="3" t="s">
        <v>214</v>
      </c>
      <c r="K192" s="3" t="s">
        <v>71</v>
      </c>
      <c r="L192" s="10">
        <f t="shared" si="416"/>
        <v>0.37</v>
      </c>
      <c r="M192" s="10">
        <f t="shared" si="417"/>
        <v>0.29599999999999999</v>
      </c>
      <c r="N192" s="10">
        <f t="shared" si="418"/>
        <v>0.44400000000000001</v>
      </c>
      <c r="O192" s="10">
        <f t="shared" si="419"/>
        <v>0.37</v>
      </c>
      <c r="P192" s="10">
        <f t="shared" si="420"/>
        <v>0.29599999999999999</v>
      </c>
      <c r="Q192" s="10">
        <f t="shared" si="421"/>
        <v>0.44400000000000001</v>
      </c>
      <c r="R192" s="10">
        <v>0.37</v>
      </c>
      <c r="S192" s="5">
        <f t="shared" si="152"/>
        <v>0.29599999999999999</v>
      </c>
      <c r="T192" s="5">
        <f t="shared" si="153"/>
        <v>0.44400000000000001</v>
      </c>
      <c r="U192" s="17">
        <f t="shared" ref="U192:U197" si="430">R192*0.99</f>
        <v>0.36630000000000001</v>
      </c>
      <c r="V192" s="17">
        <f t="shared" si="422"/>
        <v>0.29303999999999997</v>
      </c>
      <c r="W192" s="17">
        <f t="shared" si="423"/>
        <v>0.43956000000000001</v>
      </c>
      <c r="X192" s="17">
        <f t="shared" si="424"/>
        <v>0.36263699999999999</v>
      </c>
      <c r="Y192" s="17">
        <f t="shared" si="425"/>
        <v>0.29010959999999997</v>
      </c>
      <c r="Z192" s="17">
        <f t="shared" si="426"/>
        <v>0.43516440000000001</v>
      </c>
      <c r="AA192" s="17">
        <f t="shared" si="427"/>
        <v>0.35901063</v>
      </c>
      <c r="AB192" s="17">
        <f t="shared" si="428"/>
        <v>0.28720850399999998</v>
      </c>
      <c r="AC192" s="17">
        <f t="shared" si="429"/>
        <v>0.43081275600000002</v>
      </c>
    </row>
    <row r="193" spans="1:29" x14ac:dyDescent="0.3">
      <c r="A193" s="3" t="s">
        <v>30</v>
      </c>
      <c r="B193" s="3" t="s">
        <v>199</v>
      </c>
      <c r="C193" s="3" t="s">
        <v>75</v>
      </c>
      <c r="D193" s="3" t="s">
        <v>132</v>
      </c>
      <c r="E193" s="8" t="s">
        <v>206</v>
      </c>
      <c r="F193" s="8" t="s">
        <v>108</v>
      </c>
      <c r="G193" s="13" t="s">
        <v>91</v>
      </c>
      <c r="H193" s="3" t="s">
        <v>87</v>
      </c>
      <c r="I193" s="3" t="s">
        <v>167</v>
      </c>
      <c r="J193" s="3" t="s">
        <v>215</v>
      </c>
      <c r="K193" s="3" t="s">
        <v>71</v>
      </c>
      <c r="L193" s="10">
        <f t="shared" si="416"/>
        <v>0.38</v>
      </c>
      <c r="M193" s="10">
        <f t="shared" si="417"/>
        <v>0.30400000000000005</v>
      </c>
      <c r="N193" s="10">
        <f t="shared" si="418"/>
        <v>0.45599999999999996</v>
      </c>
      <c r="O193" s="10">
        <f t="shared" si="419"/>
        <v>0.38</v>
      </c>
      <c r="P193" s="10">
        <f t="shared" si="420"/>
        <v>0.30400000000000005</v>
      </c>
      <c r="Q193" s="10">
        <f t="shared" si="421"/>
        <v>0.45599999999999996</v>
      </c>
      <c r="R193" s="10">
        <v>0.38</v>
      </c>
      <c r="S193" s="5">
        <f t="shared" si="152"/>
        <v>0.30400000000000005</v>
      </c>
      <c r="T193" s="5">
        <f t="shared" si="153"/>
        <v>0.45599999999999996</v>
      </c>
      <c r="U193" s="17">
        <f t="shared" si="430"/>
        <v>0.37619999999999998</v>
      </c>
      <c r="V193" s="17">
        <f t="shared" si="422"/>
        <v>0.30096000000000006</v>
      </c>
      <c r="W193" s="17">
        <f t="shared" si="423"/>
        <v>0.45143999999999995</v>
      </c>
      <c r="X193" s="17">
        <f t="shared" si="424"/>
        <v>0.37243799999999999</v>
      </c>
      <c r="Y193" s="17">
        <f t="shared" si="425"/>
        <v>0.29795040000000006</v>
      </c>
      <c r="Z193" s="17">
        <f t="shared" si="426"/>
        <v>0.44692559999999992</v>
      </c>
      <c r="AA193" s="17">
        <f t="shared" si="427"/>
        <v>0.36871361999999996</v>
      </c>
      <c r="AB193" s="17">
        <f t="shared" si="428"/>
        <v>0.29497089600000004</v>
      </c>
      <c r="AC193" s="17">
        <f t="shared" si="429"/>
        <v>0.44245634399999995</v>
      </c>
    </row>
    <row r="194" spans="1:29" x14ac:dyDescent="0.3">
      <c r="A194" s="3" t="s">
        <v>30</v>
      </c>
      <c r="B194" s="3" t="s">
        <v>199</v>
      </c>
      <c r="C194" s="3" t="s">
        <v>130</v>
      </c>
      <c r="D194" s="3" t="s">
        <v>133</v>
      </c>
      <c r="E194" s="8" t="s">
        <v>206</v>
      </c>
      <c r="F194" s="8" t="s">
        <v>108</v>
      </c>
      <c r="G194" s="13" t="s">
        <v>91</v>
      </c>
      <c r="H194" s="3" t="s">
        <v>87</v>
      </c>
      <c r="I194" s="3" t="s">
        <v>167</v>
      </c>
      <c r="J194" s="3" t="s">
        <v>216</v>
      </c>
      <c r="K194" s="3" t="s">
        <v>71</v>
      </c>
      <c r="L194" s="10">
        <f t="shared" si="416"/>
        <v>0.4</v>
      </c>
      <c r="M194" s="10">
        <f t="shared" si="417"/>
        <v>0.32000000000000006</v>
      </c>
      <c r="N194" s="10">
        <f t="shared" si="418"/>
        <v>0.48</v>
      </c>
      <c r="O194" s="10">
        <f t="shared" si="419"/>
        <v>0.4</v>
      </c>
      <c r="P194" s="10">
        <f t="shared" si="420"/>
        <v>0.32000000000000006</v>
      </c>
      <c r="Q194" s="10">
        <f t="shared" si="421"/>
        <v>0.48</v>
      </c>
      <c r="R194" s="10">
        <v>0.4</v>
      </c>
      <c r="S194" s="5">
        <f t="shared" si="152"/>
        <v>0.32000000000000006</v>
      </c>
      <c r="T194" s="5">
        <f t="shared" si="153"/>
        <v>0.48</v>
      </c>
      <c r="U194" s="17">
        <f t="shared" si="430"/>
        <v>0.39600000000000002</v>
      </c>
      <c r="V194" s="17">
        <f t="shared" si="422"/>
        <v>0.31680000000000008</v>
      </c>
      <c r="W194" s="17">
        <f t="shared" si="423"/>
        <v>0.47519999999999996</v>
      </c>
      <c r="X194" s="17">
        <f t="shared" si="424"/>
        <v>0.39204</v>
      </c>
      <c r="Y194" s="17">
        <f t="shared" si="425"/>
        <v>0.31363200000000008</v>
      </c>
      <c r="Z194" s="17">
        <f t="shared" si="426"/>
        <v>0.47044799999999998</v>
      </c>
      <c r="AA194" s="17">
        <f t="shared" si="427"/>
        <v>0.38811960000000001</v>
      </c>
      <c r="AB194" s="17">
        <f t="shared" si="428"/>
        <v>0.31049568000000005</v>
      </c>
      <c r="AC194" s="17">
        <f t="shared" si="429"/>
        <v>0.46574351999999997</v>
      </c>
    </row>
    <row r="195" spans="1:29" x14ac:dyDescent="0.3">
      <c r="A195" s="3" t="s">
        <v>30</v>
      </c>
      <c r="B195" s="3" t="s">
        <v>199</v>
      </c>
      <c r="C195" s="3" t="s">
        <v>255</v>
      </c>
      <c r="D195" s="3" t="s">
        <v>256</v>
      </c>
      <c r="E195" s="8" t="s">
        <v>206</v>
      </c>
      <c r="F195" s="8" t="s">
        <v>108</v>
      </c>
      <c r="G195" s="13" t="s">
        <v>91</v>
      </c>
      <c r="H195" s="3" t="s">
        <v>87</v>
      </c>
      <c r="I195" s="3" t="s">
        <v>167</v>
      </c>
      <c r="J195" s="3" t="s">
        <v>217</v>
      </c>
      <c r="K195" s="3" t="s">
        <v>71</v>
      </c>
      <c r="L195" s="10">
        <f t="shared" ref="L195" si="431">O195</f>
        <v>0.37</v>
      </c>
      <c r="M195" s="10">
        <f t="shared" ref="M195" si="432">P195</f>
        <v>0.29599999999999999</v>
      </c>
      <c r="N195" s="10">
        <f t="shared" ref="N195" si="433">Q195</f>
        <v>0.44400000000000001</v>
      </c>
      <c r="O195" s="10">
        <f t="shared" ref="O195" si="434">R195</f>
        <v>0.37</v>
      </c>
      <c r="P195" s="10">
        <f t="shared" ref="P195" si="435">S195</f>
        <v>0.29599999999999999</v>
      </c>
      <c r="Q195" s="10">
        <f t="shared" ref="Q195" si="436">T195</f>
        <v>0.44400000000000001</v>
      </c>
      <c r="R195" s="10">
        <v>0.37</v>
      </c>
      <c r="S195" s="5">
        <f t="shared" ref="S195" si="437">R195*0.8</f>
        <v>0.29599999999999999</v>
      </c>
      <c r="T195" s="5">
        <f t="shared" ref="T195" si="438">R195*1.2</f>
        <v>0.44400000000000001</v>
      </c>
      <c r="U195" s="17">
        <f t="shared" ref="U195" si="439">R195*0.99</f>
        <v>0.36630000000000001</v>
      </c>
      <c r="V195" s="17">
        <f t="shared" ref="V195" si="440">S195*0.99</f>
        <v>0.29303999999999997</v>
      </c>
      <c r="W195" s="17">
        <f t="shared" ref="W195" si="441">T195*0.99</f>
        <v>0.43956000000000001</v>
      </c>
      <c r="X195" s="17">
        <f t="shared" ref="X195" si="442">U195*0.99</f>
        <v>0.36263699999999999</v>
      </c>
      <c r="Y195" s="17">
        <f t="shared" ref="Y195" si="443">V195*0.99</f>
        <v>0.29010959999999997</v>
      </c>
      <c r="Z195" s="17">
        <f t="shared" ref="Z195" si="444">W195*0.99</f>
        <v>0.43516440000000001</v>
      </c>
      <c r="AA195" s="17">
        <f t="shared" ref="AA195" si="445">X195*0.99</f>
        <v>0.35901063</v>
      </c>
      <c r="AB195" s="17">
        <f t="shared" ref="AB195" si="446">Y195*0.99</f>
        <v>0.28720850399999998</v>
      </c>
      <c r="AC195" s="17">
        <f t="shared" ref="AC195" si="447">Z195*0.99</f>
        <v>0.43081275600000002</v>
      </c>
    </row>
    <row r="196" spans="1:29" x14ac:dyDescent="0.3">
      <c r="A196" s="3" t="s">
        <v>30</v>
      </c>
      <c r="B196" s="3" t="s">
        <v>199</v>
      </c>
      <c r="C196" s="3" t="s">
        <v>76</v>
      </c>
      <c r="D196" s="3" t="s">
        <v>136</v>
      </c>
      <c r="E196" s="8" t="s">
        <v>206</v>
      </c>
      <c r="F196" s="8" t="s">
        <v>108</v>
      </c>
      <c r="G196" s="13" t="s">
        <v>91</v>
      </c>
      <c r="H196" s="3" t="s">
        <v>87</v>
      </c>
      <c r="I196" s="3" t="s">
        <v>167</v>
      </c>
      <c r="J196" s="3" t="s">
        <v>217</v>
      </c>
      <c r="K196" s="3" t="s">
        <v>71</v>
      </c>
      <c r="L196" s="10">
        <f t="shared" si="416"/>
        <v>0.37</v>
      </c>
      <c r="M196" s="10">
        <f t="shared" si="417"/>
        <v>0.29599999999999999</v>
      </c>
      <c r="N196" s="10">
        <f t="shared" si="418"/>
        <v>0.44400000000000001</v>
      </c>
      <c r="O196" s="10">
        <f t="shared" si="419"/>
        <v>0.37</v>
      </c>
      <c r="P196" s="10">
        <f t="shared" si="420"/>
        <v>0.29599999999999999</v>
      </c>
      <c r="Q196" s="10">
        <f t="shared" si="421"/>
        <v>0.44400000000000001</v>
      </c>
      <c r="R196" s="10">
        <v>0.37</v>
      </c>
      <c r="S196" s="5">
        <f t="shared" si="152"/>
        <v>0.29599999999999999</v>
      </c>
      <c r="T196" s="5">
        <f t="shared" si="153"/>
        <v>0.44400000000000001</v>
      </c>
      <c r="U196" s="17">
        <f t="shared" si="430"/>
        <v>0.36630000000000001</v>
      </c>
      <c r="V196" s="17">
        <f t="shared" si="422"/>
        <v>0.29303999999999997</v>
      </c>
      <c r="W196" s="17">
        <f t="shared" si="423"/>
        <v>0.43956000000000001</v>
      </c>
      <c r="X196" s="17">
        <f t="shared" si="424"/>
        <v>0.36263699999999999</v>
      </c>
      <c r="Y196" s="17">
        <f t="shared" si="425"/>
        <v>0.29010959999999997</v>
      </c>
      <c r="Z196" s="17">
        <f t="shared" si="426"/>
        <v>0.43516440000000001</v>
      </c>
      <c r="AA196" s="17">
        <f t="shared" si="427"/>
        <v>0.35901063</v>
      </c>
      <c r="AB196" s="17">
        <f t="shared" si="428"/>
        <v>0.28720850399999998</v>
      </c>
      <c r="AC196" s="17">
        <f t="shared" si="429"/>
        <v>0.43081275600000002</v>
      </c>
    </row>
    <row r="197" spans="1:29" x14ac:dyDescent="0.3">
      <c r="A197" s="3" t="s">
        <v>30</v>
      </c>
      <c r="B197" s="3" t="s">
        <v>199</v>
      </c>
      <c r="C197" s="3" t="s">
        <v>134</v>
      </c>
      <c r="D197" s="3" t="s">
        <v>135</v>
      </c>
      <c r="E197" s="8" t="s">
        <v>206</v>
      </c>
      <c r="F197" s="8" t="s">
        <v>108</v>
      </c>
      <c r="G197" s="13" t="s">
        <v>91</v>
      </c>
      <c r="H197" s="3" t="s">
        <v>87</v>
      </c>
      <c r="I197" s="3" t="s">
        <v>167</v>
      </c>
      <c r="J197" s="3" t="s">
        <v>218</v>
      </c>
      <c r="K197" s="3" t="s">
        <v>71</v>
      </c>
      <c r="L197" s="10">
        <f t="shared" si="416"/>
        <v>0.41</v>
      </c>
      <c r="M197" s="10">
        <f t="shared" si="417"/>
        <v>0.32800000000000001</v>
      </c>
      <c r="N197" s="10">
        <f t="shared" si="418"/>
        <v>0.49199999999999994</v>
      </c>
      <c r="O197" s="10">
        <f t="shared" si="419"/>
        <v>0.41</v>
      </c>
      <c r="P197" s="10">
        <f t="shared" si="420"/>
        <v>0.32800000000000001</v>
      </c>
      <c r="Q197" s="10">
        <f t="shared" si="421"/>
        <v>0.49199999999999994</v>
      </c>
      <c r="R197" s="10">
        <v>0.41</v>
      </c>
      <c r="S197" s="5">
        <f t="shared" si="152"/>
        <v>0.32800000000000001</v>
      </c>
      <c r="T197" s="5">
        <f t="shared" si="153"/>
        <v>0.49199999999999994</v>
      </c>
      <c r="U197" s="17">
        <f t="shared" si="430"/>
        <v>0.40589999999999998</v>
      </c>
      <c r="V197" s="17">
        <f t="shared" si="422"/>
        <v>0.32472000000000001</v>
      </c>
      <c r="W197" s="17">
        <f t="shared" si="423"/>
        <v>0.48707999999999996</v>
      </c>
      <c r="X197" s="17">
        <f t="shared" si="424"/>
        <v>0.401841</v>
      </c>
      <c r="Y197" s="17">
        <f t="shared" si="425"/>
        <v>0.3214728</v>
      </c>
      <c r="Z197" s="17">
        <f t="shared" si="426"/>
        <v>0.48220919999999995</v>
      </c>
      <c r="AA197" s="17">
        <f t="shared" si="427"/>
        <v>0.39782258999999998</v>
      </c>
      <c r="AB197" s="17">
        <f t="shared" si="428"/>
        <v>0.318258072</v>
      </c>
      <c r="AC197" s="17">
        <f t="shared" si="429"/>
        <v>0.47738710799999995</v>
      </c>
    </row>
    <row r="198" spans="1:29" x14ac:dyDescent="0.3">
      <c r="A198" s="3" t="s">
        <v>30</v>
      </c>
      <c r="B198" s="3" t="s">
        <v>36</v>
      </c>
      <c r="C198" s="3" t="s">
        <v>73</v>
      </c>
      <c r="D198" s="3" t="s">
        <v>132</v>
      </c>
      <c r="E198" s="8" t="s">
        <v>206</v>
      </c>
      <c r="F198" s="8" t="s">
        <v>108</v>
      </c>
      <c r="G198" s="13" t="s">
        <v>91</v>
      </c>
      <c r="H198" s="3" t="s">
        <v>87</v>
      </c>
      <c r="I198" s="3" t="s">
        <v>220</v>
      </c>
      <c r="J198" s="3" t="s">
        <v>219</v>
      </c>
      <c r="K198" s="3" t="s">
        <v>71</v>
      </c>
      <c r="L198" s="10">
        <f t="shared" ref="L198:L204" si="448">O198</f>
        <v>0.27389999999999998</v>
      </c>
      <c r="M198" s="10">
        <f t="shared" ref="M198:M204" si="449">P198</f>
        <v>0.26730000000000004</v>
      </c>
      <c r="N198" s="10">
        <f t="shared" ref="N198:N204" si="450">Q198</f>
        <v>0.2838</v>
      </c>
      <c r="O198" s="10">
        <f t="shared" ref="O198:O204" si="451">R198</f>
        <v>0.27389999999999998</v>
      </c>
      <c r="P198" s="10">
        <f t="shared" ref="P198:P204" si="452">S198</f>
        <v>0.26730000000000004</v>
      </c>
      <c r="Q198" s="10">
        <f t="shared" ref="Q198:Q204" si="453">T198</f>
        <v>0.2838</v>
      </c>
      <c r="R198" s="10">
        <f>R191*(1-0.17)</f>
        <v>0.27389999999999998</v>
      </c>
      <c r="S198" s="5">
        <f>R191*(1-0.19)</f>
        <v>0.26730000000000004</v>
      </c>
      <c r="T198" s="5">
        <f>R191*(1-0.14)</f>
        <v>0.2838</v>
      </c>
      <c r="U198" s="17">
        <f>R198*0.99</f>
        <v>0.27116099999999999</v>
      </c>
      <c r="V198" s="17">
        <f t="shared" ref="V198:V204" si="454">S198*0.99</f>
        <v>0.26462700000000006</v>
      </c>
      <c r="W198" s="17">
        <f t="shared" ref="W198:W204" si="455">T198*0.99</f>
        <v>0.28096199999999999</v>
      </c>
      <c r="X198" s="17">
        <f t="shared" ref="X198:X204" si="456">U198*0.99</f>
        <v>0.26844939000000001</v>
      </c>
      <c r="Y198" s="17">
        <f t="shared" ref="Y198:Y204" si="457">V198*0.99</f>
        <v>0.26198073000000005</v>
      </c>
      <c r="Z198" s="17">
        <f t="shared" ref="Z198:Z204" si="458">W198*0.99</f>
        <v>0.27815237999999998</v>
      </c>
      <c r="AA198" s="17">
        <f t="shared" ref="AA198:AA204" si="459">X198*0.99</f>
        <v>0.26576489609999998</v>
      </c>
      <c r="AB198" s="17">
        <f t="shared" ref="AB198:AB204" si="460">Y198*0.99</f>
        <v>0.25936092270000005</v>
      </c>
      <c r="AC198" s="17">
        <f t="shared" ref="AC198:AC204" si="461">Z198*0.99</f>
        <v>0.27537085619999996</v>
      </c>
    </row>
    <row r="199" spans="1:29" x14ac:dyDescent="0.3">
      <c r="A199" s="3" t="s">
        <v>30</v>
      </c>
      <c r="B199" s="3" t="s">
        <v>36</v>
      </c>
      <c r="C199" s="3" t="s">
        <v>74</v>
      </c>
      <c r="D199" s="3" t="s">
        <v>132</v>
      </c>
      <c r="E199" s="8" t="s">
        <v>206</v>
      </c>
      <c r="F199" s="8" t="s">
        <v>108</v>
      </c>
      <c r="G199" s="13" t="s">
        <v>91</v>
      </c>
      <c r="H199" s="3" t="s">
        <v>87</v>
      </c>
      <c r="I199" s="3" t="s">
        <v>220</v>
      </c>
      <c r="J199" s="3" t="s">
        <v>219</v>
      </c>
      <c r="K199" s="3" t="s">
        <v>71</v>
      </c>
      <c r="L199" s="10">
        <f t="shared" si="448"/>
        <v>0.30709999999999998</v>
      </c>
      <c r="M199" s="10">
        <f t="shared" si="449"/>
        <v>0.29970000000000002</v>
      </c>
      <c r="N199" s="10">
        <f t="shared" si="450"/>
        <v>0.31819999999999998</v>
      </c>
      <c r="O199" s="10">
        <f t="shared" si="451"/>
        <v>0.30709999999999998</v>
      </c>
      <c r="P199" s="10">
        <f t="shared" si="452"/>
        <v>0.29970000000000002</v>
      </c>
      <c r="Q199" s="10">
        <f t="shared" si="453"/>
        <v>0.31819999999999998</v>
      </c>
      <c r="R199" s="10">
        <f>R192*(1-0.17)</f>
        <v>0.30709999999999998</v>
      </c>
      <c r="S199" s="5">
        <f>R192*(1-0.19)</f>
        <v>0.29970000000000002</v>
      </c>
      <c r="T199" s="5">
        <f>R192*(1-0.14)</f>
        <v>0.31819999999999998</v>
      </c>
      <c r="U199" s="17">
        <f t="shared" ref="U199:U204" si="462">R199*0.99</f>
        <v>0.30402899999999999</v>
      </c>
      <c r="V199" s="17">
        <f t="shared" si="454"/>
        <v>0.29670299999999999</v>
      </c>
      <c r="W199" s="17">
        <f t="shared" si="455"/>
        <v>0.31501799999999996</v>
      </c>
      <c r="X199" s="17">
        <f t="shared" si="456"/>
        <v>0.30098870999999999</v>
      </c>
      <c r="Y199" s="17">
        <f t="shared" si="457"/>
        <v>0.29373597000000001</v>
      </c>
      <c r="Z199" s="17">
        <f t="shared" si="458"/>
        <v>0.31186781999999996</v>
      </c>
      <c r="AA199" s="17">
        <f t="shared" si="459"/>
        <v>0.2979788229</v>
      </c>
      <c r="AB199" s="17">
        <f t="shared" si="460"/>
        <v>0.29079861030000004</v>
      </c>
      <c r="AC199" s="17">
        <f t="shared" si="461"/>
        <v>0.30874914179999996</v>
      </c>
    </row>
    <row r="200" spans="1:29" x14ac:dyDescent="0.3">
      <c r="A200" s="3" t="s">
        <v>30</v>
      </c>
      <c r="B200" s="3" t="s">
        <v>36</v>
      </c>
      <c r="C200" s="3" t="s">
        <v>75</v>
      </c>
      <c r="D200" s="3" t="s">
        <v>132</v>
      </c>
      <c r="E200" s="8" t="s">
        <v>206</v>
      </c>
      <c r="F200" s="8" t="s">
        <v>108</v>
      </c>
      <c r="G200" s="13" t="s">
        <v>91</v>
      </c>
      <c r="H200" s="3" t="s">
        <v>87</v>
      </c>
      <c r="I200" s="3" t="s">
        <v>220</v>
      </c>
      <c r="J200" s="3" t="s">
        <v>219</v>
      </c>
      <c r="K200" s="3" t="s">
        <v>71</v>
      </c>
      <c r="L200" s="10">
        <f t="shared" si="448"/>
        <v>0.31540000000000001</v>
      </c>
      <c r="M200" s="10">
        <f t="shared" si="449"/>
        <v>0.30780000000000002</v>
      </c>
      <c r="N200" s="10">
        <f t="shared" si="450"/>
        <v>0.32679999999999998</v>
      </c>
      <c r="O200" s="10">
        <f t="shared" si="451"/>
        <v>0.31540000000000001</v>
      </c>
      <c r="P200" s="10">
        <f t="shared" si="452"/>
        <v>0.30780000000000002</v>
      </c>
      <c r="Q200" s="10">
        <f t="shared" si="453"/>
        <v>0.32679999999999998</v>
      </c>
      <c r="R200" s="10">
        <f>R193*(1-0.17)</f>
        <v>0.31540000000000001</v>
      </c>
      <c r="S200" s="5">
        <f>R193*(1-0.19)</f>
        <v>0.30780000000000002</v>
      </c>
      <c r="T200" s="5">
        <f>R193*(1-0.14)</f>
        <v>0.32679999999999998</v>
      </c>
      <c r="U200" s="17">
        <f t="shared" si="462"/>
        <v>0.31224600000000002</v>
      </c>
      <c r="V200" s="17">
        <f t="shared" si="454"/>
        <v>0.30472199999999999</v>
      </c>
      <c r="W200" s="17">
        <f t="shared" si="455"/>
        <v>0.32353199999999999</v>
      </c>
      <c r="X200" s="17">
        <f t="shared" si="456"/>
        <v>0.30912354000000003</v>
      </c>
      <c r="Y200" s="17">
        <f t="shared" si="457"/>
        <v>0.30167477999999998</v>
      </c>
      <c r="Z200" s="17">
        <f t="shared" si="458"/>
        <v>0.32029668</v>
      </c>
      <c r="AA200" s="17">
        <f t="shared" si="459"/>
        <v>0.30603230460000003</v>
      </c>
      <c r="AB200" s="17">
        <f t="shared" si="460"/>
        <v>0.29865803219999998</v>
      </c>
      <c r="AC200" s="17">
        <f t="shared" si="461"/>
        <v>0.31709371320000002</v>
      </c>
    </row>
    <row r="201" spans="1:29" x14ac:dyDescent="0.3">
      <c r="A201" s="3" t="s">
        <v>30</v>
      </c>
      <c r="B201" s="3" t="s">
        <v>36</v>
      </c>
      <c r="C201" s="3" t="s">
        <v>130</v>
      </c>
      <c r="D201" s="3" t="s">
        <v>133</v>
      </c>
      <c r="E201" s="8" t="s">
        <v>206</v>
      </c>
      <c r="F201" s="8" t="s">
        <v>108</v>
      </c>
      <c r="G201" s="13" t="s">
        <v>91</v>
      </c>
      <c r="H201" s="3" t="s">
        <v>87</v>
      </c>
      <c r="I201" s="3" t="s">
        <v>220</v>
      </c>
      <c r="J201" s="3" t="s">
        <v>219</v>
      </c>
      <c r="K201" s="3" t="s">
        <v>71</v>
      </c>
      <c r="L201" s="10">
        <f t="shared" si="448"/>
        <v>0.33200000000000002</v>
      </c>
      <c r="M201" s="10">
        <f t="shared" si="449"/>
        <v>0.32400000000000007</v>
      </c>
      <c r="N201" s="10">
        <f t="shared" si="450"/>
        <v>0.34400000000000003</v>
      </c>
      <c r="O201" s="10">
        <f t="shared" si="451"/>
        <v>0.33200000000000002</v>
      </c>
      <c r="P201" s="10">
        <f t="shared" si="452"/>
        <v>0.32400000000000007</v>
      </c>
      <c r="Q201" s="10">
        <f t="shared" si="453"/>
        <v>0.34400000000000003</v>
      </c>
      <c r="R201" s="10">
        <f>R194*(1-0.17)</f>
        <v>0.33200000000000002</v>
      </c>
      <c r="S201" s="5">
        <f>R194*(1-0.19)</f>
        <v>0.32400000000000007</v>
      </c>
      <c r="T201" s="5">
        <f>R194*(1-0.14)</f>
        <v>0.34400000000000003</v>
      </c>
      <c r="U201" s="17">
        <f t="shared" si="462"/>
        <v>0.32868000000000003</v>
      </c>
      <c r="V201" s="17">
        <f t="shared" si="454"/>
        <v>0.32076000000000005</v>
      </c>
      <c r="W201" s="17">
        <f t="shared" si="455"/>
        <v>0.34056000000000003</v>
      </c>
      <c r="X201" s="17">
        <f t="shared" si="456"/>
        <v>0.32539320000000005</v>
      </c>
      <c r="Y201" s="17">
        <f t="shared" si="457"/>
        <v>0.31755240000000007</v>
      </c>
      <c r="Z201" s="17">
        <f t="shared" si="458"/>
        <v>0.33715440000000002</v>
      </c>
      <c r="AA201" s="17">
        <f t="shared" si="459"/>
        <v>0.32213926800000003</v>
      </c>
      <c r="AB201" s="17">
        <f t="shared" si="460"/>
        <v>0.31437687600000008</v>
      </c>
      <c r="AC201" s="17">
        <f t="shared" si="461"/>
        <v>0.33378285600000002</v>
      </c>
    </row>
    <row r="202" spans="1:29" x14ac:dyDescent="0.3">
      <c r="A202" s="3" t="s">
        <v>30</v>
      </c>
      <c r="B202" s="3" t="s">
        <v>36</v>
      </c>
      <c r="C202" s="3" t="s">
        <v>255</v>
      </c>
      <c r="D202" s="3" t="s">
        <v>256</v>
      </c>
      <c r="E202" s="8" t="s">
        <v>206</v>
      </c>
      <c r="F202" s="8" t="s">
        <v>108</v>
      </c>
      <c r="G202" s="13" t="s">
        <v>91</v>
      </c>
      <c r="H202" s="3" t="s">
        <v>87</v>
      </c>
      <c r="I202" s="3" t="s">
        <v>220</v>
      </c>
      <c r="J202" s="3" t="s">
        <v>219</v>
      </c>
      <c r="K202" s="3" t="s">
        <v>71</v>
      </c>
      <c r="L202" s="10">
        <f t="shared" ref="L202" si="463">O202</f>
        <v>0.30709999999999998</v>
      </c>
      <c r="M202" s="10">
        <f t="shared" ref="M202" si="464">P202</f>
        <v>0.29970000000000002</v>
      </c>
      <c r="N202" s="10">
        <f t="shared" ref="N202" si="465">Q202</f>
        <v>0.31819999999999998</v>
      </c>
      <c r="O202" s="10">
        <f t="shared" ref="O202" si="466">R202</f>
        <v>0.30709999999999998</v>
      </c>
      <c r="P202" s="10">
        <f t="shared" ref="P202" si="467">S202</f>
        <v>0.29970000000000002</v>
      </c>
      <c r="Q202" s="10">
        <f t="shared" ref="Q202" si="468">T202</f>
        <v>0.31819999999999998</v>
      </c>
      <c r="R202" s="10">
        <f t="shared" ref="R202:R203" si="469">R195*(1-0.17)</f>
        <v>0.30709999999999998</v>
      </c>
      <c r="S202" s="5">
        <f>R195*(1-0.19)</f>
        <v>0.29970000000000002</v>
      </c>
      <c r="T202" s="5">
        <f>R195*(1-0.14)</f>
        <v>0.31819999999999998</v>
      </c>
      <c r="U202" s="17">
        <f t="shared" ref="U202" si="470">R202*0.99</f>
        <v>0.30402899999999999</v>
      </c>
      <c r="V202" s="17">
        <f t="shared" ref="V202" si="471">S202*0.99</f>
        <v>0.29670299999999999</v>
      </c>
      <c r="W202" s="17">
        <f t="shared" ref="W202" si="472">T202*0.99</f>
        <v>0.31501799999999996</v>
      </c>
      <c r="X202" s="17">
        <f t="shared" ref="X202" si="473">U202*0.99</f>
        <v>0.30098870999999999</v>
      </c>
      <c r="Y202" s="17">
        <f t="shared" ref="Y202" si="474">V202*0.99</f>
        <v>0.29373597000000001</v>
      </c>
      <c r="Z202" s="17">
        <f t="shared" ref="Z202" si="475">W202*0.99</f>
        <v>0.31186781999999996</v>
      </c>
      <c r="AA202" s="17">
        <f t="shared" ref="AA202" si="476">X202*0.99</f>
        <v>0.2979788229</v>
      </c>
      <c r="AB202" s="17">
        <f t="shared" ref="AB202" si="477">Y202*0.99</f>
        <v>0.29079861030000004</v>
      </c>
      <c r="AC202" s="17">
        <f t="shared" ref="AC202" si="478">Z202*0.99</f>
        <v>0.30874914179999996</v>
      </c>
    </row>
    <row r="203" spans="1:29" x14ac:dyDescent="0.3">
      <c r="A203" s="3" t="s">
        <v>30</v>
      </c>
      <c r="B203" s="3" t="s">
        <v>36</v>
      </c>
      <c r="C203" s="3" t="s">
        <v>76</v>
      </c>
      <c r="D203" s="3" t="s">
        <v>136</v>
      </c>
      <c r="E203" s="8" t="s">
        <v>206</v>
      </c>
      <c r="F203" s="8" t="s">
        <v>108</v>
      </c>
      <c r="G203" s="13" t="s">
        <v>91</v>
      </c>
      <c r="H203" s="3" t="s">
        <v>87</v>
      </c>
      <c r="I203" s="3" t="s">
        <v>220</v>
      </c>
      <c r="J203" s="3" t="s">
        <v>219</v>
      </c>
      <c r="K203" s="3" t="s">
        <v>71</v>
      </c>
      <c r="L203" s="10">
        <f t="shared" si="448"/>
        <v>0.30709999999999998</v>
      </c>
      <c r="M203" s="10">
        <f t="shared" si="449"/>
        <v>0.29970000000000002</v>
      </c>
      <c r="N203" s="10">
        <f t="shared" si="450"/>
        <v>0.31819999999999998</v>
      </c>
      <c r="O203" s="10">
        <f t="shared" si="451"/>
        <v>0.30709999999999998</v>
      </c>
      <c r="P203" s="10">
        <f t="shared" si="452"/>
        <v>0.29970000000000002</v>
      </c>
      <c r="Q203" s="10">
        <f t="shared" si="453"/>
        <v>0.31819999999999998</v>
      </c>
      <c r="R203" s="10">
        <f t="shared" si="469"/>
        <v>0.30709999999999998</v>
      </c>
      <c r="S203" s="5">
        <f>R196*(1-0.19)</f>
        <v>0.29970000000000002</v>
      </c>
      <c r="T203" s="5">
        <f>R196*(1-0.14)</f>
        <v>0.31819999999999998</v>
      </c>
      <c r="U203" s="17">
        <f t="shared" si="462"/>
        <v>0.30402899999999999</v>
      </c>
      <c r="V203" s="17">
        <f t="shared" si="454"/>
        <v>0.29670299999999999</v>
      </c>
      <c r="W203" s="17">
        <f t="shared" si="455"/>
        <v>0.31501799999999996</v>
      </c>
      <c r="X203" s="17">
        <f t="shared" si="456"/>
        <v>0.30098870999999999</v>
      </c>
      <c r="Y203" s="17">
        <f t="shared" si="457"/>
        <v>0.29373597000000001</v>
      </c>
      <c r="Z203" s="17">
        <f t="shared" si="458"/>
        <v>0.31186781999999996</v>
      </c>
      <c r="AA203" s="17">
        <f t="shared" si="459"/>
        <v>0.2979788229</v>
      </c>
      <c r="AB203" s="17">
        <f t="shared" si="460"/>
        <v>0.29079861030000004</v>
      </c>
      <c r="AC203" s="17">
        <f t="shared" si="461"/>
        <v>0.30874914179999996</v>
      </c>
    </row>
    <row r="204" spans="1:29" x14ac:dyDescent="0.3">
      <c r="A204" s="3" t="s">
        <v>30</v>
      </c>
      <c r="B204" s="3" t="s">
        <v>36</v>
      </c>
      <c r="C204" s="3" t="s">
        <v>134</v>
      </c>
      <c r="D204" s="3" t="s">
        <v>135</v>
      </c>
      <c r="E204" s="8" t="s">
        <v>206</v>
      </c>
      <c r="F204" s="8" t="s">
        <v>108</v>
      </c>
      <c r="G204" s="13" t="s">
        <v>91</v>
      </c>
      <c r="H204" s="3" t="s">
        <v>87</v>
      </c>
      <c r="I204" s="3" t="s">
        <v>220</v>
      </c>
      <c r="J204" s="3" t="s">
        <v>219</v>
      </c>
      <c r="K204" s="3" t="s">
        <v>71</v>
      </c>
      <c r="L204" s="10">
        <f t="shared" si="448"/>
        <v>0.34029999999999994</v>
      </c>
      <c r="M204" s="10">
        <f t="shared" si="449"/>
        <v>0.33210000000000001</v>
      </c>
      <c r="N204" s="10">
        <f t="shared" si="450"/>
        <v>0.35259999999999997</v>
      </c>
      <c r="O204" s="10">
        <f t="shared" si="451"/>
        <v>0.34029999999999994</v>
      </c>
      <c r="P204" s="10">
        <f t="shared" si="452"/>
        <v>0.33210000000000001</v>
      </c>
      <c r="Q204" s="10">
        <f t="shared" si="453"/>
        <v>0.35259999999999997</v>
      </c>
      <c r="R204" s="10">
        <f>R197*(1-0.17)</f>
        <v>0.34029999999999994</v>
      </c>
      <c r="S204" s="5">
        <f>R197*(1-0.19)</f>
        <v>0.33210000000000001</v>
      </c>
      <c r="T204" s="5">
        <f>R197*(1-0.14)</f>
        <v>0.35259999999999997</v>
      </c>
      <c r="U204" s="17">
        <f t="shared" si="462"/>
        <v>0.33689699999999995</v>
      </c>
      <c r="V204" s="17">
        <f t="shared" si="454"/>
        <v>0.32877899999999999</v>
      </c>
      <c r="W204" s="17">
        <f t="shared" si="455"/>
        <v>0.34907399999999994</v>
      </c>
      <c r="X204" s="17">
        <f t="shared" si="456"/>
        <v>0.33352802999999992</v>
      </c>
      <c r="Y204" s="17">
        <f t="shared" si="457"/>
        <v>0.32549120999999998</v>
      </c>
      <c r="Z204" s="17">
        <f t="shared" si="458"/>
        <v>0.34558325999999995</v>
      </c>
      <c r="AA204" s="17">
        <f t="shared" si="459"/>
        <v>0.3301927496999999</v>
      </c>
      <c r="AB204" s="17">
        <f t="shared" si="460"/>
        <v>0.32223629789999997</v>
      </c>
      <c r="AC204" s="17">
        <f t="shared" si="461"/>
        <v>0.34212742739999996</v>
      </c>
    </row>
    <row r="205" spans="1:29" x14ac:dyDescent="0.3">
      <c r="A205" s="3" t="s">
        <v>30</v>
      </c>
      <c r="B205" s="3" t="s">
        <v>44</v>
      </c>
      <c r="C205" s="3" t="s">
        <v>73</v>
      </c>
      <c r="D205" s="3" t="s">
        <v>132</v>
      </c>
      <c r="E205" s="8" t="s">
        <v>207</v>
      </c>
      <c r="F205" s="8" t="s">
        <v>108</v>
      </c>
      <c r="G205" s="13" t="s">
        <v>91</v>
      </c>
      <c r="H205" s="3" t="s">
        <v>88</v>
      </c>
      <c r="I205" s="3" t="s">
        <v>227</v>
      </c>
      <c r="J205" s="3" t="s">
        <v>228</v>
      </c>
      <c r="K205" s="3" t="s">
        <v>71</v>
      </c>
      <c r="L205" s="10">
        <f>L207*0.9</f>
        <v>0.69041249999999998</v>
      </c>
      <c r="M205" s="10">
        <f t="shared" ref="M205:AC205" si="479">M207*0.9</f>
        <v>0.55232999999999999</v>
      </c>
      <c r="N205" s="10">
        <f t="shared" si="479"/>
        <v>0.82849499999999998</v>
      </c>
      <c r="O205" s="10">
        <f t="shared" si="479"/>
        <v>0.72675000000000001</v>
      </c>
      <c r="P205" s="10">
        <f t="shared" si="479"/>
        <v>0.58140000000000003</v>
      </c>
      <c r="Q205" s="10">
        <f t="shared" si="479"/>
        <v>0.87209999999999999</v>
      </c>
      <c r="R205" s="10">
        <f t="shared" si="479"/>
        <v>0.76500000000000001</v>
      </c>
      <c r="S205" s="10">
        <f t="shared" si="479"/>
        <v>0.6120000000000001</v>
      </c>
      <c r="T205" s="10">
        <f t="shared" si="479"/>
        <v>0.91800000000000004</v>
      </c>
      <c r="U205" s="10">
        <f t="shared" si="479"/>
        <v>0.77400000000000002</v>
      </c>
      <c r="V205" s="10">
        <f t="shared" si="479"/>
        <v>0.62100000000000011</v>
      </c>
      <c r="W205" s="10">
        <f t="shared" si="479"/>
        <v>0.92700000000000005</v>
      </c>
      <c r="X205" s="10">
        <f t="shared" si="479"/>
        <v>0.78300000000000003</v>
      </c>
      <c r="Y205" s="10">
        <f t="shared" si="479"/>
        <v>0.73799999999999999</v>
      </c>
      <c r="Z205" s="10">
        <f t="shared" si="479"/>
        <v>0.82800000000000007</v>
      </c>
      <c r="AA205" s="10">
        <f t="shared" si="479"/>
        <v>0.79200000000000004</v>
      </c>
      <c r="AB205" s="10">
        <f t="shared" si="479"/>
        <v>0.747</v>
      </c>
      <c r="AC205" s="10">
        <f t="shared" si="479"/>
        <v>0.83700000000000008</v>
      </c>
    </row>
    <row r="206" spans="1:29" x14ac:dyDescent="0.3">
      <c r="A206" s="3" t="s">
        <v>30</v>
      </c>
      <c r="B206" s="3" t="s">
        <v>44</v>
      </c>
      <c r="C206" s="3" t="s">
        <v>74</v>
      </c>
      <c r="D206" s="3" t="s">
        <v>132</v>
      </c>
      <c r="E206" s="8" t="s">
        <v>207</v>
      </c>
      <c r="F206" s="8" t="s">
        <v>108</v>
      </c>
      <c r="G206" s="13" t="s">
        <v>91</v>
      </c>
      <c r="H206" s="3" t="s">
        <v>88</v>
      </c>
      <c r="I206" s="3" t="s">
        <v>227</v>
      </c>
      <c r="J206" s="3" t="s">
        <v>228</v>
      </c>
      <c r="K206" s="3" t="s">
        <v>71</v>
      </c>
      <c r="L206" s="10">
        <f>L207*0.95</f>
        <v>0.72876874999999997</v>
      </c>
      <c r="M206" s="10">
        <f t="shared" ref="M206" si="480">M207*0.95</f>
        <v>0.58301499999999995</v>
      </c>
      <c r="N206" s="10">
        <f t="shared" ref="N206" si="481">N207*0.95</f>
        <v>0.87452249999999998</v>
      </c>
      <c r="O206" s="10">
        <f t="shared" ref="O206" si="482">O207*0.95</f>
        <v>0.76712499999999995</v>
      </c>
      <c r="P206" s="10">
        <f t="shared" ref="P206" si="483">P207*0.95</f>
        <v>0.61370000000000002</v>
      </c>
      <c r="Q206" s="10">
        <f t="shared" ref="Q206" si="484">Q207*0.95</f>
        <v>0.92054999999999998</v>
      </c>
      <c r="R206" s="10">
        <f t="shared" ref="R206" si="485">R207*0.95</f>
        <v>0.8075</v>
      </c>
      <c r="S206" s="10">
        <f t="shared" ref="S206" si="486">S207*0.95</f>
        <v>0.64600000000000002</v>
      </c>
      <c r="T206" s="10">
        <f t="shared" ref="T206" si="487">T207*0.95</f>
        <v>0.96899999999999997</v>
      </c>
      <c r="U206" s="10">
        <f t="shared" ref="U206" si="488">U207*0.95</f>
        <v>0.81699999999999995</v>
      </c>
      <c r="V206" s="10">
        <f t="shared" ref="V206" si="489">V207*0.95</f>
        <v>0.65549999999999997</v>
      </c>
      <c r="W206" s="10">
        <f t="shared" ref="W206" si="490">W207*0.95</f>
        <v>0.97849999999999993</v>
      </c>
      <c r="X206" s="10">
        <f t="shared" ref="X206" si="491">X207*0.95</f>
        <v>0.82650000000000001</v>
      </c>
      <c r="Y206" s="10">
        <f t="shared" ref="Y206" si="492">Y207*0.95</f>
        <v>0.77899999999999991</v>
      </c>
      <c r="Z206" s="10">
        <f t="shared" ref="Z206" si="493">Z207*0.95</f>
        <v>0.874</v>
      </c>
      <c r="AA206" s="10">
        <f t="shared" ref="AA206" si="494">AA207*0.95</f>
        <v>0.83599999999999997</v>
      </c>
      <c r="AB206" s="10">
        <f t="shared" ref="AB206" si="495">AB207*0.95</f>
        <v>0.78849999999999998</v>
      </c>
      <c r="AC206" s="10">
        <f t="shared" ref="AC206" si="496">AC207*0.95</f>
        <v>0.88349999999999995</v>
      </c>
    </row>
    <row r="207" spans="1:29" x14ac:dyDescent="0.3">
      <c r="A207" s="3" t="s">
        <v>30</v>
      </c>
      <c r="B207" s="3" t="s">
        <v>44</v>
      </c>
      <c r="C207" s="3" t="s">
        <v>75</v>
      </c>
      <c r="D207" s="3" t="s">
        <v>132</v>
      </c>
      <c r="E207" s="8" t="s">
        <v>207</v>
      </c>
      <c r="F207" s="8" t="s">
        <v>108</v>
      </c>
      <c r="G207" s="13" t="s">
        <v>91</v>
      </c>
      <c r="H207" s="3" t="s">
        <v>88</v>
      </c>
      <c r="I207" s="3" t="s">
        <v>227</v>
      </c>
      <c r="J207" s="3" t="s">
        <v>228</v>
      </c>
      <c r="K207" s="3" t="s">
        <v>71</v>
      </c>
      <c r="L207" s="10">
        <f t="shared" ref="L207:L211" si="497">O207*0.95</f>
        <v>0.76712499999999995</v>
      </c>
      <c r="M207" s="10">
        <f t="shared" ref="M207:M211" si="498">P207*0.95</f>
        <v>0.61370000000000002</v>
      </c>
      <c r="N207" s="10">
        <f t="shared" ref="N207:N211" si="499">Q207*0.95</f>
        <v>0.92054999999999998</v>
      </c>
      <c r="O207" s="10">
        <f t="shared" ref="O207:O211" si="500">R207*0.95</f>
        <v>0.8075</v>
      </c>
      <c r="P207" s="10">
        <f t="shared" ref="P207:P211" si="501">S207*0.95</f>
        <v>0.64600000000000002</v>
      </c>
      <c r="Q207" s="10">
        <f t="shared" ref="Q207:Q211" si="502">T207*0.95</f>
        <v>0.96899999999999997</v>
      </c>
      <c r="R207" s="5">
        <v>0.85</v>
      </c>
      <c r="S207" s="5">
        <f t="shared" ref="S207:S211" si="503">R207*0.8</f>
        <v>0.68</v>
      </c>
      <c r="T207" s="5">
        <f t="shared" ref="T207:T211" si="504">R207*1.2</f>
        <v>1.02</v>
      </c>
      <c r="U207" s="3">
        <f t="shared" ref="U207:U211" si="505">R207+0.01</f>
        <v>0.86</v>
      </c>
      <c r="V207" s="3">
        <f t="shared" ref="V207:V211" si="506">S207+0.01</f>
        <v>0.69000000000000006</v>
      </c>
      <c r="W207" s="3">
        <f t="shared" ref="W207:W211" si="507">T207+0.01</f>
        <v>1.03</v>
      </c>
      <c r="X207" s="5">
        <v>0.87</v>
      </c>
      <c r="Y207" s="5">
        <v>0.82</v>
      </c>
      <c r="Z207" s="5">
        <v>0.92</v>
      </c>
      <c r="AA207" s="3">
        <f t="shared" ref="AA207:AA211" si="508">X207+0.01</f>
        <v>0.88</v>
      </c>
      <c r="AB207" s="3">
        <f t="shared" ref="AB207:AB211" si="509">Y207+0.01</f>
        <v>0.83</v>
      </c>
      <c r="AC207" s="3">
        <f t="shared" ref="AC207:AC211" si="510">Z207+0.01</f>
        <v>0.93</v>
      </c>
    </row>
    <row r="208" spans="1:29" x14ac:dyDescent="0.3">
      <c r="A208" s="3" t="s">
        <v>30</v>
      </c>
      <c r="B208" s="3" t="s">
        <v>44</v>
      </c>
      <c r="C208" s="3" t="s">
        <v>130</v>
      </c>
      <c r="D208" s="3" t="s">
        <v>133</v>
      </c>
      <c r="E208" s="8" t="s">
        <v>207</v>
      </c>
      <c r="F208" s="8" t="s">
        <v>108</v>
      </c>
      <c r="G208" s="13" t="s">
        <v>91</v>
      </c>
      <c r="H208" s="3" t="s">
        <v>88</v>
      </c>
      <c r="I208" s="3" t="s">
        <v>227</v>
      </c>
      <c r="J208" s="3" t="s">
        <v>228</v>
      </c>
      <c r="K208" s="3" t="s">
        <v>71</v>
      </c>
      <c r="L208" s="10">
        <f t="shared" si="497"/>
        <v>0.76712499999999995</v>
      </c>
      <c r="M208" s="10">
        <f t="shared" si="498"/>
        <v>0.61370000000000002</v>
      </c>
      <c r="N208" s="10">
        <f t="shared" si="499"/>
        <v>0.92054999999999998</v>
      </c>
      <c r="O208" s="10">
        <f t="shared" si="500"/>
        <v>0.8075</v>
      </c>
      <c r="P208" s="10">
        <f t="shared" si="501"/>
        <v>0.64600000000000002</v>
      </c>
      <c r="Q208" s="10">
        <f t="shared" si="502"/>
        <v>0.96899999999999997</v>
      </c>
      <c r="R208" s="5">
        <v>0.85</v>
      </c>
      <c r="S208" s="5">
        <f t="shared" si="503"/>
        <v>0.68</v>
      </c>
      <c r="T208" s="5">
        <f t="shared" si="504"/>
        <v>1.02</v>
      </c>
      <c r="U208" s="3">
        <f t="shared" si="505"/>
        <v>0.86</v>
      </c>
      <c r="V208" s="3">
        <f t="shared" si="506"/>
        <v>0.69000000000000006</v>
      </c>
      <c r="W208" s="3">
        <f t="shared" si="507"/>
        <v>1.03</v>
      </c>
      <c r="X208" s="5">
        <v>0.87</v>
      </c>
      <c r="Y208" s="5">
        <v>0.82</v>
      </c>
      <c r="Z208" s="5">
        <v>0.92</v>
      </c>
      <c r="AA208" s="3">
        <f t="shared" si="508"/>
        <v>0.88</v>
      </c>
      <c r="AB208" s="3">
        <f t="shared" si="509"/>
        <v>0.83</v>
      </c>
      <c r="AC208" s="3">
        <f t="shared" si="510"/>
        <v>0.93</v>
      </c>
    </row>
    <row r="209" spans="1:29" x14ac:dyDescent="0.3">
      <c r="A209" s="3" t="s">
        <v>30</v>
      </c>
      <c r="B209" s="3" t="s">
        <v>44</v>
      </c>
      <c r="C209" s="3" t="s">
        <v>255</v>
      </c>
      <c r="D209" s="3" t="s">
        <v>256</v>
      </c>
      <c r="E209" s="8" t="s">
        <v>207</v>
      </c>
      <c r="F209" s="8" t="s">
        <v>108</v>
      </c>
      <c r="G209" s="13" t="s">
        <v>91</v>
      </c>
      <c r="H209" s="3" t="s">
        <v>88</v>
      </c>
      <c r="I209" s="3" t="s">
        <v>227</v>
      </c>
      <c r="J209" s="3" t="s">
        <v>228</v>
      </c>
      <c r="K209" s="3" t="s">
        <v>71</v>
      </c>
      <c r="L209" s="10">
        <f t="shared" ref="L209" si="511">O209*0.95</f>
        <v>0.76712499999999995</v>
      </c>
      <c r="M209" s="10">
        <f t="shared" ref="M209" si="512">P209*0.95</f>
        <v>0.61370000000000002</v>
      </c>
      <c r="N209" s="10">
        <f t="shared" ref="N209" si="513">Q209*0.95</f>
        <v>0.92054999999999998</v>
      </c>
      <c r="O209" s="10">
        <f t="shared" ref="O209" si="514">R209*0.95</f>
        <v>0.8075</v>
      </c>
      <c r="P209" s="10">
        <f t="shared" ref="P209" si="515">S209*0.95</f>
        <v>0.64600000000000002</v>
      </c>
      <c r="Q209" s="10">
        <f t="shared" ref="Q209" si="516">T209*0.95</f>
        <v>0.96899999999999997</v>
      </c>
      <c r="R209" s="5">
        <v>0.85</v>
      </c>
      <c r="S209" s="5">
        <f t="shared" ref="S209" si="517">R209*0.8</f>
        <v>0.68</v>
      </c>
      <c r="T209" s="5">
        <f t="shared" ref="T209" si="518">R209*1.2</f>
        <v>1.02</v>
      </c>
      <c r="U209" s="3">
        <f t="shared" ref="U209" si="519">R209+0.01</f>
        <v>0.86</v>
      </c>
      <c r="V209" s="3">
        <f t="shared" ref="V209" si="520">S209+0.01</f>
        <v>0.69000000000000006</v>
      </c>
      <c r="W209" s="3">
        <f t="shared" ref="W209" si="521">T209+0.01</f>
        <v>1.03</v>
      </c>
      <c r="X209" s="5">
        <v>0.87</v>
      </c>
      <c r="Y209" s="5">
        <v>0.82</v>
      </c>
      <c r="Z209" s="5">
        <v>0.92</v>
      </c>
      <c r="AA209" s="3">
        <f t="shared" ref="AA209" si="522">X209+0.01</f>
        <v>0.88</v>
      </c>
      <c r="AB209" s="3">
        <f t="shared" ref="AB209" si="523">Y209+0.01</f>
        <v>0.83</v>
      </c>
      <c r="AC209" s="3">
        <f t="shared" ref="AC209" si="524">Z209+0.01</f>
        <v>0.93</v>
      </c>
    </row>
    <row r="210" spans="1:29" x14ac:dyDescent="0.3">
      <c r="A210" s="3" t="s">
        <v>30</v>
      </c>
      <c r="B210" s="3" t="s">
        <v>44</v>
      </c>
      <c r="C210" s="3" t="s">
        <v>76</v>
      </c>
      <c r="D210" s="3" t="s">
        <v>136</v>
      </c>
      <c r="E210" s="8" t="s">
        <v>207</v>
      </c>
      <c r="F210" s="8" t="s">
        <v>108</v>
      </c>
      <c r="G210" s="13" t="s">
        <v>91</v>
      </c>
      <c r="H210" s="3" t="s">
        <v>88</v>
      </c>
      <c r="I210" s="3" t="s">
        <v>227</v>
      </c>
      <c r="J210" s="3" t="s">
        <v>228</v>
      </c>
      <c r="K210" s="3" t="s">
        <v>71</v>
      </c>
      <c r="L210" s="10">
        <f t="shared" si="497"/>
        <v>0.76712499999999995</v>
      </c>
      <c r="M210" s="10">
        <f t="shared" si="498"/>
        <v>0.61370000000000002</v>
      </c>
      <c r="N210" s="10">
        <f t="shared" si="499"/>
        <v>0.92054999999999998</v>
      </c>
      <c r="O210" s="10">
        <f t="shared" si="500"/>
        <v>0.8075</v>
      </c>
      <c r="P210" s="10">
        <f t="shared" si="501"/>
        <v>0.64600000000000002</v>
      </c>
      <c r="Q210" s="10">
        <f t="shared" si="502"/>
        <v>0.96899999999999997</v>
      </c>
      <c r="R210" s="5">
        <v>0.85</v>
      </c>
      <c r="S210" s="5">
        <f t="shared" si="503"/>
        <v>0.68</v>
      </c>
      <c r="T210" s="5">
        <f t="shared" si="504"/>
        <v>1.02</v>
      </c>
      <c r="U210" s="3">
        <f t="shared" si="505"/>
        <v>0.86</v>
      </c>
      <c r="V210" s="3">
        <f t="shared" si="506"/>
        <v>0.69000000000000006</v>
      </c>
      <c r="W210" s="3">
        <f t="shared" si="507"/>
        <v>1.03</v>
      </c>
      <c r="X210" s="5">
        <v>0.87</v>
      </c>
      <c r="Y210" s="5">
        <v>0.82</v>
      </c>
      <c r="Z210" s="5">
        <v>0.92</v>
      </c>
      <c r="AA210" s="3">
        <f t="shared" si="508"/>
        <v>0.88</v>
      </c>
      <c r="AB210" s="3">
        <f t="shared" si="509"/>
        <v>0.83</v>
      </c>
      <c r="AC210" s="3">
        <f t="shared" si="510"/>
        <v>0.93</v>
      </c>
    </row>
    <row r="211" spans="1:29" x14ac:dyDescent="0.3">
      <c r="A211" s="3" t="s">
        <v>30</v>
      </c>
      <c r="B211" s="3" t="s">
        <v>44</v>
      </c>
      <c r="C211" s="3" t="s">
        <v>134</v>
      </c>
      <c r="D211" s="3" t="s">
        <v>135</v>
      </c>
      <c r="E211" s="8" t="s">
        <v>207</v>
      </c>
      <c r="F211" s="8" t="s">
        <v>108</v>
      </c>
      <c r="G211" s="13" t="s">
        <v>91</v>
      </c>
      <c r="H211" s="3" t="s">
        <v>88</v>
      </c>
      <c r="I211" s="3" t="s">
        <v>227</v>
      </c>
      <c r="J211" s="3" t="s">
        <v>228</v>
      </c>
      <c r="K211" s="3" t="s">
        <v>71</v>
      </c>
      <c r="L211" s="10">
        <f t="shared" si="497"/>
        <v>0.76712499999999995</v>
      </c>
      <c r="M211" s="10">
        <f t="shared" si="498"/>
        <v>0.61370000000000002</v>
      </c>
      <c r="N211" s="10">
        <f t="shared" si="499"/>
        <v>0.92054999999999998</v>
      </c>
      <c r="O211" s="10">
        <f t="shared" si="500"/>
        <v>0.8075</v>
      </c>
      <c r="P211" s="10">
        <f t="shared" si="501"/>
        <v>0.64600000000000002</v>
      </c>
      <c r="Q211" s="10">
        <f t="shared" si="502"/>
        <v>0.96899999999999997</v>
      </c>
      <c r="R211" s="5">
        <v>0.85</v>
      </c>
      <c r="S211" s="5">
        <f t="shared" si="503"/>
        <v>0.68</v>
      </c>
      <c r="T211" s="5">
        <f t="shared" si="504"/>
        <v>1.02</v>
      </c>
      <c r="U211" s="3">
        <f t="shared" si="505"/>
        <v>0.86</v>
      </c>
      <c r="V211" s="3">
        <f t="shared" si="506"/>
        <v>0.69000000000000006</v>
      </c>
      <c r="W211" s="3">
        <f t="shared" si="507"/>
        <v>1.03</v>
      </c>
      <c r="X211" s="5">
        <v>0.87</v>
      </c>
      <c r="Y211" s="5">
        <v>0.82</v>
      </c>
      <c r="Z211" s="5">
        <v>0.92</v>
      </c>
      <c r="AA211" s="3">
        <f t="shared" si="508"/>
        <v>0.88</v>
      </c>
      <c r="AB211" s="3">
        <f t="shared" si="509"/>
        <v>0.83</v>
      </c>
      <c r="AC211" s="3">
        <f t="shared" si="510"/>
        <v>0.93</v>
      </c>
    </row>
    <row r="212" spans="1:29" x14ac:dyDescent="0.3">
      <c r="A212" s="3" t="s">
        <v>30</v>
      </c>
      <c r="B212" s="3" t="s">
        <v>199</v>
      </c>
      <c r="C212" s="3" t="s">
        <v>73</v>
      </c>
      <c r="D212" s="3" t="s">
        <v>132</v>
      </c>
      <c r="E212" s="8" t="s">
        <v>207</v>
      </c>
      <c r="F212" s="8" t="s">
        <v>108</v>
      </c>
      <c r="G212" s="13" t="s">
        <v>91</v>
      </c>
      <c r="H212" s="3" t="s">
        <v>87</v>
      </c>
      <c r="I212" s="3" t="s">
        <v>167</v>
      </c>
      <c r="J212" s="3" t="s">
        <v>213</v>
      </c>
      <c r="K212" s="3" t="s">
        <v>71</v>
      </c>
      <c r="L212" s="10">
        <f t="shared" ref="L212:L218" si="525">O212</f>
        <v>0.35</v>
      </c>
      <c r="M212" s="10">
        <f t="shared" ref="M212:M218" si="526">P212</f>
        <v>0.27999999999999997</v>
      </c>
      <c r="N212" s="10">
        <f t="shared" ref="N212:N218" si="527">Q212</f>
        <v>0.42</v>
      </c>
      <c r="O212" s="10">
        <f t="shared" ref="O212:O218" si="528">R212</f>
        <v>0.35</v>
      </c>
      <c r="P212" s="10">
        <f t="shared" ref="P212:P218" si="529">S212</f>
        <v>0.27999999999999997</v>
      </c>
      <c r="Q212" s="10">
        <f t="shared" ref="Q212:Q218" si="530">T212</f>
        <v>0.42</v>
      </c>
      <c r="R212" s="10">
        <v>0.35</v>
      </c>
      <c r="S212" s="5">
        <f t="shared" si="152"/>
        <v>0.27999999999999997</v>
      </c>
      <c r="T212" s="5">
        <f t="shared" si="153"/>
        <v>0.42</v>
      </c>
      <c r="U212" s="17">
        <f>R212*0.99</f>
        <v>0.34649999999999997</v>
      </c>
      <c r="V212" s="17">
        <f t="shared" ref="V212:V218" si="531">S212*0.99</f>
        <v>0.27719999999999995</v>
      </c>
      <c r="W212" s="17">
        <f t="shared" ref="W212:W218" si="532">T212*0.99</f>
        <v>0.4158</v>
      </c>
      <c r="X212" s="17">
        <f t="shared" ref="X212:X218" si="533">U212*0.99</f>
        <v>0.34303499999999998</v>
      </c>
      <c r="Y212" s="17">
        <f t="shared" ref="Y212:Y218" si="534">V212*0.99</f>
        <v>0.27442799999999995</v>
      </c>
      <c r="Z212" s="17">
        <f t="shared" ref="Z212:Z218" si="535">W212*0.99</f>
        <v>0.41164200000000001</v>
      </c>
      <c r="AA212" s="17">
        <f t="shared" ref="AA212:AA218" si="536">X212*0.99</f>
        <v>0.33960464999999995</v>
      </c>
      <c r="AB212" s="17">
        <f t="shared" ref="AB212:AB218" si="537">Y212*0.99</f>
        <v>0.27168371999999996</v>
      </c>
      <c r="AC212" s="17">
        <f t="shared" ref="AC212:AC218" si="538">Z212*0.99</f>
        <v>0.40752558</v>
      </c>
    </row>
    <row r="213" spans="1:29" x14ac:dyDescent="0.3">
      <c r="A213" s="3" t="s">
        <v>30</v>
      </c>
      <c r="B213" s="3" t="s">
        <v>199</v>
      </c>
      <c r="C213" s="3" t="s">
        <v>74</v>
      </c>
      <c r="D213" s="3" t="s">
        <v>132</v>
      </c>
      <c r="E213" s="8" t="s">
        <v>207</v>
      </c>
      <c r="F213" s="8" t="s">
        <v>108</v>
      </c>
      <c r="G213" s="13" t="s">
        <v>91</v>
      </c>
      <c r="H213" s="3" t="s">
        <v>87</v>
      </c>
      <c r="I213" s="3" t="s">
        <v>167</v>
      </c>
      <c r="J213" s="3" t="s">
        <v>214</v>
      </c>
      <c r="K213" s="3" t="s">
        <v>71</v>
      </c>
      <c r="L213" s="10">
        <f t="shared" si="525"/>
        <v>0.38</v>
      </c>
      <c r="M213" s="10">
        <f t="shared" si="526"/>
        <v>0.30400000000000005</v>
      </c>
      <c r="N213" s="10">
        <f t="shared" si="527"/>
        <v>0.45599999999999996</v>
      </c>
      <c r="O213" s="10">
        <f t="shared" si="528"/>
        <v>0.38</v>
      </c>
      <c r="P213" s="10">
        <f t="shared" si="529"/>
        <v>0.30400000000000005</v>
      </c>
      <c r="Q213" s="10">
        <f t="shared" si="530"/>
        <v>0.45599999999999996</v>
      </c>
      <c r="R213" s="10">
        <v>0.38</v>
      </c>
      <c r="S213" s="5">
        <f t="shared" si="152"/>
        <v>0.30400000000000005</v>
      </c>
      <c r="T213" s="5">
        <f t="shared" si="153"/>
        <v>0.45599999999999996</v>
      </c>
      <c r="U213" s="17">
        <f t="shared" ref="U213:U218" si="539">R213*0.99</f>
        <v>0.37619999999999998</v>
      </c>
      <c r="V213" s="17">
        <f t="shared" si="531"/>
        <v>0.30096000000000006</v>
      </c>
      <c r="W213" s="17">
        <f t="shared" si="532"/>
        <v>0.45143999999999995</v>
      </c>
      <c r="X213" s="17">
        <f t="shared" si="533"/>
        <v>0.37243799999999999</v>
      </c>
      <c r="Y213" s="17">
        <f t="shared" si="534"/>
        <v>0.29795040000000006</v>
      </c>
      <c r="Z213" s="17">
        <f t="shared" si="535"/>
        <v>0.44692559999999992</v>
      </c>
      <c r="AA213" s="17">
        <f t="shared" si="536"/>
        <v>0.36871361999999996</v>
      </c>
      <c r="AB213" s="17">
        <f t="shared" si="537"/>
        <v>0.29497089600000004</v>
      </c>
      <c r="AC213" s="17">
        <f t="shared" si="538"/>
        <v>0.44245634399999995</v>
      </c>
    </row>
    <row r="214" spans="1:29" x14ac:dyDescent="0.3">
      <c r="A214" s="3" t="s">
        <v>30</v>
      </c>
      <c r="B214" s="3" t="s">
        <v>199</v>
      </c>
      <c r="C214" s="3" t="s">
        <v>75</v>
      </c>
      <c r="D214" s="3" t="s">
        <v>132</v>
      </c>
      <c r="E214" s="8" t="s">
        <v>207</v>
      </c>
      <c r="F214" s="8" t="s">
        <v>108</v>
      </c>
      <c r="G214" s="13" t="s">
        <v>91</v>
      </c>
      <c r="H214" s="3" t="s">
        <v>87</v>
      </c>
      <c r="I214" s="3" t="s">
        <v>167</v>
      </c>
      <c r="J214" s="3" t="s">
        <v>215</v>
      </c>
      <c r="K214" s="3" t="s">
        <v>71</v>
      </c>
      <c r="L214" s="10">
        <f t="shared" si="525"/>
        <v>0.46</v>
      </c>
      <c r="M214" s="10">
        <f t="shared" si="526"/>
        <v>0.36800000000000005</v>
      </c>
      <c r="N214" s="10">
        <f t="shared" si="527"/>
        <v>0.55200000000000005</v>
      </c>
      <c r="O214" s="10">
        <f t="shared" si="528"/>
        <v>0.46</v>
      </c>
      <c r="P214" s="10">
        <f t="shared" si="529"/>
        <v>0.36800000000000005</v>
      </c>
      <c r="Q214" s="10">
        <f t="shared" si="530"/>
        <v>0.55200000000000005</v>
      </c>
      <c r="R214" s="10">
        <v>0.46</v>
      </c>
      <c r="S214" s="5">
        <f t="shared" si="152"/>
        <v>0.36800000000000005</v>
      </c>
      <c r="T214" s="5">
        <f t="shared" si="153"/>
        <v>0.55200000000000005</v>
      </c>
      <c r="U214" s="17">
        <f t="shared" si="539"/>
        <v>0.45540000000000003</v>
      </c>
      <c r="V214" s="17">
        <f t="shared" si="531"/>
        <v>0.36432000000000003</v>
      </c>
      <c r="W214" s="17">
        <f t="shared" si="532"/>
        <v>0.54648000000000008</v>
      </c>
      <c r="X214" s="17">
        <f t="shared" si="533"/>
        <v>0.45084600000000002</v>
      </c>
      <c r="Y214" s="17">
        <f t="shared" si="534"/>
        <v>0.36067680000000002</v>
      </c>
      <c r="Z214" s="17">
        <f t="shared" si="535"/>
        <v>0.54101520000000003</v>
      </c>
      <c r="AA214" s="17">
        <f t="shared" si="536"/>
        <v>0.44633754000000003</v>
      </c>
      <c r="AB214" s="17">
        <f t="shared" si="537"/>
        <v>0.35707003200000004</v>
      </c>
      <c r="AC214" s="17">
        <f t="shared" si="538"/>
        <v>0.53560504799999997</v>
      </c>
    </row>
    <row r="215" spans="1:29" x14ac:dyDescent="0.3">
      <c r="A215" s="3" t="s">
        <v>30</v>
      </c>
      <c r="B215" s="3" t="s">
        <v>199</v>
      </c>
      <c r="C215" s="3" t="s">
        <v>130</v>
      </c>
      <c r="D215" s="3" t="s">
        <v>133</v>
      </c>
      <c r="E215" s="8" t="s">
        <v>207</v>
      </c>
      <c r="F215" s="8" t="s">
        <v>108</v>
      </c>
      <c r="G215" s="13" t="s">
        <v>91</v>
      </c>
      <c r="H215" s="3" t="s">
        <v>87</v>
      </c>
      <c r="I215" s="3" t="s">
        <v>167</v>
      </c>
      <c r="J215" s="3" t="s">
        <v>216</v>
      </c>
      <c r="K215" s="3" t="s">
        <v>71</v>
      </c>
      <c r="L215" s="10">
        <f t="shared" si="525"/>
        <v>0.48</v>
      </c>
      <c r="M215" s="10">
        <f t="shared" si="526"/>
        <v>0.38400000000000001</v>
      </c>
      <c r="N215" s="10">
        <f t="shared" si="527"/>
        <v>0.57599999999999996</v>
      </c>
      <c r="O215" s="10">
        <f t="shared" si="528"/>
        <v>0.48</v>
      </c>
      <c r="P215" s="10">
        <f t="shared" si="529"/>
        <v>0.38400000000000001</v>
      </c>
      <c r="Q215" s="10">
        <f t="shared" si="530"/>
        <v>0.57599999999999996</v>
      </c>
      <c r="R215" s="10">
        <v>0.48</v>
      </c>
      <c r="S215" s="5">
        <f t="shared" si="152"/>
        <v>0.38400000000000001</v>
      </c>
      <c r="T215" s="5">
        <f t="shared" si="153"/>
        <v>0.57599999999999996</v>
      </c>
      <c r="U215" s="17">
        <f t="shared" si="539"/>
        <v>0.47519999999999996</v>
      </c>
      <c r="V215" s="17">
        <f t="shared" si="531"/>
        <v>0.38016</v>
      </c>
      <c r="W215" s="17">
        <f t="shared" si="532"/>
        <v>0.57023999999999997</v>
      </c>
      <c r="X215" s="17">
        <f t="shared" si="533"/>
        <v>0.47044799999999998</v>
      </c>
      <c r="Y215" s="17">
        <f t="shared" si="534"/>
        <v>0.37635839999999998</v>
      </c>
      <c r="Z215" s="17">
        <f t="shared" si="535"/>
        <v>0.56453759999999997</v>
      </c>
      <c r="AA215" s="17">
        <f t="shared" si="536"/>
        <v>0.46574351999999997</v>
      </c>
      <c r="AB215" s="17">
        <f t="shared" si="537"/>
        <v>0.372594816</v>
      </c>
      <c r="AC215" s="17">
        <f t="shared" si="538"/>
        <v>0.55889222399999994</v>
      </c>
    </row>
    <row r="216" spans="1:29" x14ac:dyDescent="0.3">
      <c r="A216" s="3" t="s">
        <v>30</v>
      </c>
      <c r="B216" s="3" t="s">
        <v>199</v>
      </c>
      <c r="C216" s="3" t="s">
        <v>255</v>
      </c>
      <c r="D216" s="3" t="s">
        <v>256</v>
      </c>
      <c r="E216" s="8" t="s">
        <v>207</v>
      </c>
      <c r="F216" s="8" t="s">
        <v>108</v>
      </c>
      <c r="G216" s="13" t="s">
        <v>91</v>
      </c>
      <c r="H216" s="3" t="s">
        <v>87</v>
      </c>
      <c r="I216" s="3" t="s">
        <v>167</v>
      </c>
      <c r="J216" s="3" t="s">
        <v>217</v>
      </c>
      <c r="K216" s="3" t="s">
        <v>71</v>
      </c>
      <c r="L216" s="10">
        <f t="shared" ref="L216" si="540">O216</f>
        <v>0.44</v>
      </c>
      <c r="M216" s="10">
        <f t="shared" ref="M216" si="541">P216</f>
        <v>0.35200000000000004</v>
      </c>
      <c r="N216" s="10">
        <f t="shared" ref="N216" si="542">Q216</f>
        <v>0.52800000000000002</v>
      </c>
      <c r="O216" s="10">
        <f t="shared" ref="O216" si="543">R216</f>
        <v>0.44</v>
      </c>
      <c r="P216" s="10">
        <f t="shared" ref="P216" si="544">S216</f>
        <v>0.35200000000000004</v>
      </c>
      <c r="Q216" s="10">
        <f t="shared" ref="Q216" si="545">T216</f>
        <v>0.52800000000000002</v>
      </c>
      <c r="R216" s="10">
        <v>0.44</v>
      </c>
      <c r="S216" s="5">
        <f t="shared" ref="S216" si="546">R216*0.8</f>
        <v>0.35200000000000004</v>
      </c>
      <c r="T216" s="5">
        <f t="shared" ref="T216" si="547">R216*1.2</f>
        <v>0.52800000000000002</v>
      </c>
      <c r="U216" s="17">
        <f t="shared" ref="U216" si="548">R216*0.99</f>
        <v>0.43559999999999999</v>
      </c>
      <c r="V216" s="17">
        <f t="shared" ref="V216" si="549">S216*0.99</f>
        <v>0.34848000000000001</v>
      </c>
      <c r="W216" s="17">
        <f t="shared" ref="W216" si="550">T216*0.99</f>
        <v>0.52272000000000007</v>
      </c>
      <c r="X216" s="17">
        <f t="shared" ref="X216" si="551">U216*0.99</f>
        <v>0.43124399999999996</v>
      </c>
      <c r="Y216" s="17">
        <f t="shared" ref="Y216" si="552">V216*0.99</f>
        <v>0.3449952</v>
      </c>
      <c r="Z216" s="17">
        <f t="shared" ref="Z216" si="553">W216*0.99</f>
        <v>0.51749280000000009</v>
      </c>
      <c r="AA216" s="17">
        <f t="shared" ref="AA216" si="554">X216*0.99</f>
        <v>0.42693155999999993</v>
      </c>
      <c r="AB216" s="17">
        <f t="shared" ref="AB216" si="555">Y216*0.99</f>
        <v>0.34154524800000002</v>
      </c>
      <c r="AC216" s="17">
        <f t="shared" ref="AC216" si="556">Z216*0.99</f>
        <v>0.51231787200000012</v>
      </c>
    </row>
    <row r="217" spans="1:29" x14ac:dyDescent="0.3">
      <c r="A217" s="3" t="s">
        <v>30</v>
      </c>
      <c r="B217" s="3" t="s">
        <v>199</v>
      </c>
      <c r="C217" s="3" t="s">
        <v>76</v>
      </c>
      <c r="D217" s="3" t="s">
        <v>136</v>
      </c>
      <c r="E217" s="8" t="s">
        <v>207</v>
      </c>
      <c r="F217" s="8" t="s">
        <v>108</v>
      </c>
      <c r="G217" s="13" t="s">
        <v>91</v>
      </c>
      <c r="H217" s="3" t="s">
        <v>87</v>
      </c>
      <c r="I217" s="3" t="s">
        <v>167</v>
      </c>
      <c r="J217" s="3" t="s">
        <v>217</v>
      </c>
      <c r="K217" s="3" t="s">
        <v>71</v>
      </c>
      <c r="L217" s="10">
        <f t="shared" si="525"/>
        <v>0.44</v>
      </c>
      <c r="M217" s="10">
        <f t="shared" si="526"/>
        <v>0.35200000000000004</v>
      </c>
      <c r="N217" s="10">
        <f t="shared" si="527"/>
        <v>0.52800000000000002</v>
      </c>
      <c r="O217" s="10">
        <f t="shared" si="528"/>
        <v>0.44</v>
      </c>
      <c r="P217" s="10">
        <f t="shared" si="529"/>
        <v>0.35200000000000004</v>
      </c>
      <c r="Q217" s="10">
        <f t="shared" si="530"/>
        <v>0.52800000000000002</v>
      </c>
      <c r="R217" s="10">
        <v>0.44</v>
      </c>
      <c r="S217" s="5">
        <f t="shared" si="152"/>
        <v>0.35200000000000004</v>
      </c>
      <c r="T217" s="5">
        <f t="shared" si="153"/>
        <v>0.52800000000000002</v>
      </c>
      <c r="U217" s="17">
        <f t="shared" si="539"/>
        <v>0.43559999999999999</v>
      </c>
      <c r="V217" s="17">
        <f t="shared" si="531"/>
        <v>0.34848000000000001</v>
      </c>
      <c r="W217" s="17">
        <f t="shared" si="532"/>
        <v>0.52272000000000007</v>
      </c>
      <c r="X217" s="17">
        <f t="shared" si="533"/>
        <v>0.43124399999999996</v>
      </c>
      <c r="Y217" s="17">
        <f t="shared" si="534"/>
        <v>0.3449952</v>
      </c>
      <c r="Z217" s="17">
        <f t="shared" si="535"/>
        <v>0.51749280000000009</v>
      </c>
      <c r="AA217" s="17">
        <f t="shared" si="536"/>
        <v>0.42693155999999993</v>
      </c>
      <c r="AB217" s="17">
        <f t="shared" si="537"/>
        <v>0.34154524800000002</v>
      </c>
      <c r="AC217" s="17">
        <f t="shared" si="538"/>
        <v>0.51231787200000012</v>
      </c>
    </row>
    <row r="218" spans="1:29" x14ac:dyDescent="0.3">
      <c r="A218" s="3" t="s">
        <v>30</v>
      </c>
      <c r="B218" s="3" t="s">
        <v>199</v>
      </c>
      <c r="C218" s="3" t="s">
        <v>134</v>
      </c>
      <c r="D218" s="3" t="s">
        <v>135</v>
      </c>
      <c r="E218" s="8" t="s">
        <v>207</v>
      </c>
      <c r="F218" s="8" t="s">
        <v>108</v>
      </c>
      <c r="G218" s="13" t="s">
        <v>91</v>
      </c>
      <c r="H218" s="3" t="s">
        <v>87</v>
      </c>
      <c r="I218" s="3" t="s">
        <v>167</v>
      </c>
      <c r="J218" s="3" t="s">
        <v>218</v>
      </c>
      <c r="K218" s="3" t="s">
        <v>71</v>
      </c>
      <c r="L218" s="10">
        <f t="shared" si="525"/>
        <v>0.5</v>
      </c>
      <c r="M218" s="10">
        <f t="shared" si="526"/>
        <v>0.4</v>
      </c>
      <c r="N218" s="10">
        <f t="shared" si="527"/>
        <v>0.6</v>
      </c>
      <c r="O218" s="10">
        <f t="shared" si="528"/>
        <v>0.5</v>
      </c>
      <c r="P218" s="10">
        <f t="shared" si="529"/>
        <v>0.4</v>
      </c>
      <c r="Q218" s="10">
        <f t="shared" si="530"/>
        <v>0.6</v>
      </c>
      <c r="R218" s="10">
        <v>0.5</v>
      </c>
      <c r="S218" s="5">
        <f t="shared" si="152"/>
        <v>0.4</v>
      </c>
      <c r="T218" s="5">
        <f t="shared" si="153"/>
        <v>0.6</v>
      </c>
      <c r="U218" s="17">
        <f t="shared" si="539"/>
        <v>0.495</v>
      </c>
      <c r="V218" s="17">
        <f t="shared" si="531"/>
        <v>0.39600000000000002</v>
      </c>
      <c r="W218" s="17">
        <f t="shared" si="532"/>
        <v>0.59399999999999997</v>
      </c>
      <c r="X218" s="17">
        <f t="shared" si="533"/>
        <v>0.49004999999999999</v>
      </c>
      <c r="Y218" s="17">
        <f t="shared" si="534"/>
        <v>0.39204</v>
      </c>
      <c r="Z218" s="17">
        <f t="shared" si="535"/>
        <v>0.58805999999999992</v>
      </c>
      <c r="AA218" s="17">
        <f t="shared" si="536"/>
        <v>0.48514949999999996</v>
      </c>
      <c r="AB218" s="17">
        <f t="shared" si="537"/>
        <v>0.38811960000000001</v>
      </c>
      <c r="AC218" s="17">
        <f t="shared" si="538"/>
        <v>0.5821793999999999</v>
      </c>
    </row>
    <row r="219" spans="1:29" x14ac:dyDescent="0.3">
      <c r="A219" s="3" t="s">
        <v>30</v>
      </c>
      <c r="B219" s="3" t="s">
        <v>36</v>
      </c>
      <c r="C219" s="3" t="s">
        <v>73</v>
      </c>
      <c r="D219" s="3" t="s">
        <v>132</v>
      </c>
      <c r="E219" s="8" t="s">
        <v>207</v>
      </c>
      <c r="F219" s="8" t="s">
        <v>108</v>
      </c>
      <c r="G219" s="13" t="s">
        <v>91</v>
      </c>
      <c r="H219" s="3" t="s">
        <v>87</v>
      </c>
      <c r="I219" s="3" t="s">
        <v>220</v>
      </c>
      <c r="J219" s="3" t="s">
        <v>219</v>
      </c>
      <c r="K219" s="3" t="s">
        <v>71</v>
      </c>
      <c r="L219" s="10">
        <f t="shared" ref="L219:L225" si="557">O219</f>
        <v>0.29049999999999998</v>
      </c>
      <c r="M219" s="10">
        <f t="shared" ref="M219:M225" si="558">P219</f>
        <v>0.28349999999999997</v>
      </c>
      <c r="N219" s="10">
        <f t="shared" ref="N219:N225" si="559">Q219</f>
        <v>0.30099999999999999</v>
      </c>
      <c r="O219" s="10">
        <f t="shared" ref="O219:O225" si="560">R219</f>
        <v>0.29049999999999998</v>
      </c>
      <c r="P219" s="10">
        <f t="shared" ref="P219:P225" si="561">S219</f>
        <v>0.28349999999999997</v>
      </c>
      <c r="Q219" s="10">
        <f t="shared" ref="Q219:Q225" si="562">T219</f>
        <v>0.30099999999999999</v>
      </c>
      <c r="R219" s="10">
        <f>R212*(1-0.17)</f>
        <v>0.29049999999999998</v>
      </c>
      <c r="S219" s="5">
        <f>R212*(1-0.19)</f>
        <v>0.28349999999999997</v>
      </c>
      <c r="T219" s="5">
        <f>R212*(1-0.14)</f>
        <v>0.30099999999999999</v>
      </c>
      <c r="U219" s="17">
        <f>R219*0.99</f>
        <v>0.28759499999999999</v>
      </c>
      <c r="V219" s="17">
        <f t="shared" ref="V219:V225" si="563">S219*0.99</f>
        <v>0.280665</v>
      </c>
      <c r="W219" s="17">
        <f t="shared" ref="W219:W225" si="564">T219*0.99</f>
        <v>0.29798999999999998</v>
      </c>
      <c r="X219" s="17">
        <f t="shared" ref="X219:X225" si="565">U219*0.99</f>
        <v>0.28471904999999997</v>
      </c>
      <c r="Y219" s="17">
        <f t="shared" ref="Y219:Y225" si="566">V219*0.99</f>
        <v>0.27785834999999998</v>
      </c>
      <c r="Z219" s="17">
        <f t="shared" ref="Z219:Z225" si="567">W219*0.99</f>
        <v>0.2950101</v>
      </c>
      <c r="AA219" s="17">
        <f t="shared" ref="AA219:AA225" si="568">X219*0.99</f>
        <v>0.28187185949999999</v>
      </c>
      <c r="AB219" s="17">
        <f t="shared" ref="AB219:AB225" si="569">Y219*0.99</f>
        <v>0.27507976649999999</v>
      </c>
      <c r="AC219" s="17">
        <f t="shared" ref="AC219:AC225" si="570">Z219*0.99</f>
        <v>0.29205999900000001</v>
      </c>
    </row>
    <row r="220" spans="1:29" x14ac:dyDescent="0.3">
      <c r="A220" s="3" t="s">
        <v>30</v>
      </c>
      <c r="B220" s="3" t="s">
        <v>36</v>
      </c>
      <c r="C220" s="3" t="s">
        <v>74</v>
      </c>
      <c r="D220" s="3" t="s">
        <v>132</v>
      </c>
      <c r="E220" s="8" t="s">
        <v>207</v>
      </c>
      <c r="F220" s="8" t="s">
        <v>108</v>
      </c>
      <c r="G220" s="13" t="s">
        <v>91</v>
      </c>
      <c r="H220" s="3" t="s">
        <v>87</v>
      </c>
      <c r="I220" s="3" t="s">
        <v>220</v>
      </c>
      <c r="J220" s="3" t="s">
        <v>219</v>
      </c>
      <c r="K220" s="3" t="s">
        <v>71</v>
      </c>
      <c r="L220" s="10">
        <f t="shared" si="557"/>
        <v>0.31540000000000001</v>
      </c>
      <c r="M220" s="10">
        <f t="shared" si="558"/>
        <v>0.30780000000000002</v>
      </c>
      <c r="N220" s="10">
        <f t="shared" si="559"/>
        <v>0.32679999999999998</v>
      </c>
      <c r="O220" s="10">
        <f t="shared" si="560"/>
        <v>0.31540000000000001</v>
      </c>
      <c r="P220" s="10">
        <f t="shared" si="561"/>
        <v>0.30780000000000002</v>
      </c>
      <c r="Q220" s="10">
        <f t="shared" si="562"/>
        <v>0.32679999999999998</v>
      </c>
      <c r="R220" s="10">
        <f>R213*(1-0.17)</f>
        <v>0.31540000000000001</v>
      </c>
      <c r="S220" s="5">
        <f>R213*(1-0.19)</f>
        <v>0.30780000000000002</v>
      </c>
      <c r="T220" s="5">
        <f>R213*(1-0.14)</f>
        <v>0.32679999999999998</v>
      </c>
      <c r="U220" s="17">
        <f t="shared" ref="U220:U225" si="571">R220*0.99</f>
        <v>0.31224600000000002</v>
      </c>
      <c r="V220" s="17">
        <f t="shared" si="563"/>
        <v>0.30472199999999999</v>
      </c>
      <c r="W220" s="17">
        <f t="shared" si="564"/>
        <v>0.32353199999999999</v>
      </c>
      <c r="X220" s="17">
        <f t="shared" si="565"/>
        <v>0.30912354000000003</v>
      </c>
      <c r="Y220" s="17">
        <f t="shared" si="566"/>
        <v>0.30167477999999998</v>
      </c>
      <c r="Z220" s="17">
        <f t="shared" si="567"/>
        <v>0.32029668</v>
      </c>
      <c r="AA220" s="17">
        <f t="shared" si="568"/>
        <v>0.30603230460000003</v>
      </c>
      <c r="AB220" s="17">
        <f t="shared" si="569"/>
        <v>0.29865803219999998</v>
      </c>
      <c r="AC220" s="17">
        <f t="shared" si="570"/>
        <v>0.31709371320000002</v>
      </c>
    </row>
    <row r="221" spans="1:29" x14ac:dyDescent="0.3">
      <c r="A221" s="3" t="s">
        <v>30</v>
      </c>
      <c r="B221" s="3" t="s">
        <v>36</v>
      </c>
      <c r="C221" s="3" t="s">
        <v>75</v>
      </c>
      <c r="D221" s="3" t="s">
        <v>132</v>
      </c>
      <c r="E221" s="8" t="s">
        <v>207</v>
      </c>
      <c r="F221" s="8" t="s">
        <v>108</v>
      </c>
      <c r="G221" s="13" t="s">
        <v>91</v>
      </c>
      <c r="H221" s="3" t="s">
        <v>87</v>
      </c>
      <c r="I221" s="3" t="s">
        <v>220</v>
      </c>
      <c r="J221" s="3" t="s">
        <v>219</v>
      </c>
      <c r="K221" s="3" t="s">
        <v>71</v>
      </c>
      <c r="L221" s="10">
        <f t="shared" si="557"/>
        <v>0.38179999999999997</v>
      </c>
      <c r="M221" s="10">
        <f t="shared" si="558"/>
        <v>0.37260000000000004</v>
      </c>
      <c r="N221" s="10">
        <f t="shared" si="559"/>
        <v>0.39560000000000001</v>
      </c>
      <c r="O221" s="10">
        <f t="shared" si="560"/>
        <v>0.38179999999999997</v>
      </c>
      <c r="P221" s="10">
        <f t="shared" si="561"/>
        <v>0.37260000000000004</v>
      </c>
      <c r="Q221" s="10">
        <f t="shared" si="562"/>
        <v>0.39560000000000001</v>
      </c>
      <c r="R221" s="10">
        <f>R214*(1-0.17)</f>
        <v>0.38179999999999997</v>
      </c>
      <c r="S221" s="5">
        <f>R214*(1-0.19)</f>
        <v>0.37260000000000004</v>
      </c>
      <c r="T221" s="5">
        <f>R214*(1-0.14)</f>
        <v>0.39560000000000001</v>
      </c>
      <c r="U221" s="17">
        <f t="shared" si="571"/>
        <v>0.37798199999999998</v>
      </c>
      <c r="V221" s="17">
        <f t="shared" si="563"/>
        <v>0.36887400000000004</v>
      </c>
      <c r="W221" s="17">
        <f t="shared" si="564"/>
        <v>0.39164399999999999</v>
      </c>
      <c r="X221" s="17">
        <f t="shared" si="565"/>
        <v>0.37420218</v>
      </c>
      <c r="Y221" s="17">
        <f t="shared" si="566"/>
        <v>0.36518526000000001</v>
      </c>
      <c r="Z221" s="17">
        <f t="shared" si="567"/>
        <v>0.38772755999999997</v>
      </c>
      <c r="AA221" s="17">
        <f t="shared" si="568"/>
        <v>0.3704601582</v>
      </c>
      <c r="AB221" s="17">
        <f t="shared" si="569"/>
        <v>0.36153340740000001</v>
      </c>
      <c r="AC221" s="17">
        <f t="shared" si="570"/>
        <v>0.38385028439999996</v>
      </c>
    </row>
    <row r="222" spans="1:29" x14ac:dyDescent="0.3">
      <c r="A222" s="3" t="s">
        <v>30</v>
      </c>
      <c r="B222" s="3" t="s">
        <v>36</v>
      </c>
      <c r="C222" s="3" t="s">
        <v>130</v>
      </c>
      <c r="D222" s="3" t="s">
        <v>133</v>
      </c>
      <c r="E222" s="8" t="s">
        <v>207</v>
      </c>
      <c r="F222" s="8" t="s">
        <v>108</v>
      </c>
      <c r="G222" s="13" t="s">
        <v>91</v>
      </c>
      <c r="H222" s="3" t="s">
        <v>87</v>
      </c>
      <c r="I222" s="3" t="s">
        <v>220</v>
      </c>
      <c r="J222" s="3" t="s">
        <v>219</v>
      </c>
      <c r="K222" s="3" t="s">
        <v>71</v>
      </c>
      <c r="L222" s="10">
        <f t="shared" si="557"/>
        <v>0.39839999999999998</v>
      </c>
      <c r="M222" s="10">
        <f t="shared" si="558"/>
        <v>0.38880000000000003</v>
      </c>
      <c r="N222" s="10">
        <f t="shared" si="559"/>
        <v>0.4128</v>
      </c>
      <c r="O222" s="10">
        <f t="shared" si="560"/>
        <v>0.39839999999999998</v>
      </c>
      <c r="P222" s="10">
        <f t="shared" si="561"/>
        <v>0.38880000000000003</v>
      </c>
      <c r="Q222" s="10">
        <f t="shared" si="562"/>
        <v>0.4128</v>
      </c>
      <c r="R222" s="10">
        <f>R215*(1-0.17)</f>
        <v>0.39839999999999998</v>
      </c>
      <c r="S222" s="5">
        <f>R215*(1-0.19)</f>
        <v>0.38880000000000003</v>
      </c>
      <c r="T222" s="5">
        <f>R215*(1-0.14)</f>
        <v>0.4128</v>
      </c>
      <c r="U222" s="17">
        <f t="shared" si="571"/>
        <v>0.39441599999999999</v>
      </c>
      <c r="V222" s="17">
        <f t="shared" si="563"/>
        <v>0.38491200000000003</v>
      </c>
      <c r="W222" s="17">
        <f t="shared" si="564"/>
        <v>0.40867199999999998</v>
      </c>
      <c r="X222" s="17">
        <f t="shared" si="565"/>
        <v>0.39047183999999996</v>
      </c>
      <c r="Y222" s="17">
        <f t="shared" si="566"/>
        <v>0.38106288000000005</v>
      </c>
      <c r="Z222" s="17">
        <f t="shared" si="567"/>
        <v>0.40458527999999999</v>
      </c>
      <c r="AA222" s="17">
        <f t="shared" si="568"/>
        <v>0.38656712159999995</v>
      </c>
      <c r="AB222" s="17">
        <f t="shared" si="569"/>
        <v>0.37725225120000005</v>
      </c>
      <c r="AC222" s="17">
        <f t="shared" si="570"/>
        <v>0.40053942719999996</v>
      </c>
    </row>
    <row r="223" spans="1:29" x14ac:dyDescent="0.3">
      <c r="A223" s="3" t="s">
        <v>30</v>
      </c>
      <c r="B223" s="3" t="s">
        <v>36</v>
      </c>
      <c r="C223" s="3" t="s">
        <v>255</v>
      </c>
      <c r="D223" s="3" t="s">
        <v>256</v>
      </c>
      <c r="E223" s="8" t="s">
        <v>207</v>
      </c>
      <c r="F223" s="8" t="s">
        <v>108</v>
      </c>
      <c r="G223" s="13" t="s">
        <v>91</v>
      </c>
      <c r="H223" s="3" t="s">
        <v>87</v>
      </c>
      <c r="I223" s="3" t="s">
        <v>220</v>
      </c>
      <c r="J223" s="3" t="s">
        <v>219</v>
      </c>
      <c r="K223" s="3" t="s">
        <v>71</v>
      </c>
      <c r="L223" s="10">
        <f t="shared" ref="L223" si="572">O223</f>
        <v>0.36519999999999997</v>
      </c>
      <c r="M223" s="10">
        <f t="shared" ref="M223" si="573">P223</f>
        <v>0.35640000000000005</v>
      </c>
      <c r="N223" s="10">
        <f t="shared" ref="N223" si="574">Q223</f>
        <v>0.37840000000000001</v>
      </c>
      <c r="O223" s="10">
        <f t="shared" ref="O223" si="575">R223</f>
        <v>0.36519999999999997</v>
      </c>
      <c r="P223" s="10">
        <f t="shared" ref="P223" si="576">S223</f>
        <v>0.35640000000000005</v>
      </c>
      <c r="Q223" s="10">
        <f t="shared" ref="Q223" si="577">T223</f>
        <v>0.37840000000000001</v>
      </c>
      <c r="R223" s="10">
        <f t="shared" ref="R223:R224" si="578">R216*(1-0.17)</f>
        <v>0.36519999999999997</v>
      </c>
      <c r="S223" s="5">
        <f>R216*(1-0.19)</f>
        <v>0.35640000000000005</v>
      </c>
      <c r="T223" s="5">
        <f>R216*(1-0.14)</f>
        <v>0.37840000000000001</v>
      </c>
      <c r="U223" s="17">
        <f t="shared" ref="U223" si="579">R223*0.99</f>
        <v>0.36154799999999998</v>
      </c>
      <c r="V223" s="17">
        <f t="shared" ref="V223" si="580">S223*0.99</f>
        <v>0.35283600000000004</v>
      </c>
      <c r="W223" s="17">
        <f t="shared" ref="W223" si="581">T223*0.99</f>
        <v>0.374616</v>
      </c>
      <c r="X223" s="17">
        <f t="shared" ref="X223" si="582">U223*0.99</f>
        <v>0.35793251999999998</v>
      </c>
      <c r="Y223" s="17">
        <f t="shared" ref="Y223" si="583">V223*0.99</f>
        <v>0.34930764000000003</v>
      </c>
      <c r="Z223" s="17">
        <f t="shared" ref="Z223" si="584">W223*0.99</f>
        <v>0.37086984000000001</v>
      </c>
      <c r="AA223" s="17">
        <f t="shared" ref="AA223" si="585">X223*0.99</f>
        <v>0.35435319479999999</v>
      </c>
      <c r="AB223" s="17">
        <f t="shared" ref="AB223" si="586">Y223*0.99</f>
        <v>0.34581456360000001</v>
      </c>
      <c r="AC223" s="17">
        <f t="shared" ref="AC223" si="587">Z223*0.99</f>
        <v>0.36716114160000002</v>
      </c>
    </row>
    <row r="224" spans="1:29" x14ac:dyDescent="0.3">
      <c r="A224" s="3" t="s">
        <v>30</v>
      </c>
      <c r="B224" s="3" t="s">
        <v>36</v>
      </c>
      <c r="C224" s="3" t="s">
        <v>76</v>
      </c>
      <c r="D224" s="3" t="s">
        <v>136</v>
      </c>
      <c r="E224" s="8" t="s">
        <v>207</v>
      </c>
      <c r="F224" s="8" t="s">
        <v>108</v>
      </c>
      <c r="G224" s="13" t="s">
        <v>91</v>
      </c>
      <c r="H224" s="3" t="s">
        <v>87</v>
      </c>
      <c r="I224" s="3" t="s">
        <v>220</v>
      </c>
      <c r="J224" s="3" t="s">
        <v>219</v>
      </c>
      <c r="K224" s="3" t="s">
        <v>71</v>
      </c>
      <c r="L224" s="10">
        <f t="shared" si="557"/>
        <v>0.36519999999999997</v>
      </c>
      <c r="M224" s="10">
        <f t="shared" si="558"/>
        <v>0.35640000000000005</v>
      </c>
      <c r="N224" s="10">
        <f t="shared" si="559"/>
        <v>0.37840000000000001</v>
      </c>
      <c r="O224" s="10">
        <f t="shared" si="560"/>
        <v>0.36519999999999997</v>
      </c>
      <c r="P224" s="10">
        <f t="shared" si="561"/>
        <v>0.35640000000000005</v>
      </c>
      <c r="Q224" s="10">
        <f t="shared" si="562"/>
        <v>0.37840000000000001</v>
      </c>
      <c r="R224" s="10">
        <f t="shared" si="578"/>
        <v>0.36519999999999997</v>
      </c>
      <c r="S224" s="5">
        <f>R217*(1-0.19)</f>
        <v>0.35640000000000005</v>
      </c>
      <c r="T224" s="5">
        <f>R217*(1-0.14)</f>
        <v>0.37840000000000001</v>
      </c>
      <c r="U224" s="17">
        <f t="shared" si="571"/>
        <v>0.36154799999999998</v>
      </c>
      <c r="V224" s="17">
        <f t="shared" si="563"/>
        <v>0.35283600000000004</v>
      </c>
      <c r="W224" s="17">
        <f t="shared" si="564"/>
        <v>0.374616</v>
      </c>
      <c r="X224" s="17">
        <f t="shared" si="565"/>
        <v>0.35793251999999998</v>
      </c>
      <c r="Y224" s="17">
        <f t="shared" si="566"/>
        <v>0.34930764000000003</v>
      </c>
      <c r="Z224" s="17">
        <f t="shared" si="567"/>
        <v>0.37086984000000001</v>
      </c>
      <c r="AA224" s="17">
        <f t="shared" si="568"/>
        <v>0.35435319479999999</v>
      </c>
      <c r="AB224" s="17">
        <f t="shared" si="569"/>
        <v>0.34581456360000001</v>
      </c>
      <c r="AC224" s="17">
        <f t="shared" si="570"/>
        <v>0.36716114160000002</v>
      </c>
    </row>
    <row r="225" spans="1:29" x14ac:dyDescent="0.3">
      <c r="A225" s="3" t="s">
        <v>30</v>
      </c>
      <c r="B225" s="3" t="s">
        <v>36</v>
      </c>
      <c r="C225" s="3" t="s">
        <v>134</v>
      </c>
      <c r="D225" s="3" t="s">
        <v>135</v>
      </c>
      <c r="E225" s="8" t="s">
        <v>207</v>
      </c>
      <c r="F225" s="8" t="s">
        <v>108</v>
      </c>
      <c r="G225" s="13" t="s">
        <v>91</v>
      </c>
      <c r="H225" s="3" t="s">
        <v>87</v>
      </c>
      <c r="I225" s="3" t="s">
        <v>220</v>
      </c>
      <c r="J225" s="3" t="s">
        <v>219</v>
      </c>
      <c r="K225" s="3" t="s">
        <v>71</v>
      </c>
      <c r="L225" s="10">
        <f t="shared" si="557"/>
        <v>0.41499999999999998</v>
      </c>
      <c r="M225" s="10">
        <f t="shared" si="558"/>
        <v>0.40500000000000003</v>
      </c>
      <c r="N225" s="10">
        <f t="shared" si="559"/>
        <v>0.43</v>
      </c>
      <c r="O225" s="10">
        <f t="shared" si="560"/>
        <v>0.41499999999999998</v>
      </c>
      <c r="P225" s="10">
        <f t="shared" si="561"/>
        <v>0.40500000000000003</v>
      </c>
      <c r="Q225" s="10">
        <f t="shared" si="562"/>
        <v>0.43</v>
      </c>
      <c r="R225" s="10">
        <f>R218*(1-0.17)</f>
        <v>0.41499999999999998</v>
      </c>
      <c r="S225" s="5">
        <f>R218*(1-0.19)</f>
        <v>0.40500000000000003</v>
      </c>
      <c r="T225" s="5">
        <f>R218*(1-0.14)</f>
        <v>0.43</v>
      </c>
      <c r="U225" s="17">
        <f t="shared" si="571"/>
        <v>0.41084999999999999</v>
      </c>
      <c r="V225" s="17">
        <f t="shared" si="563"/>
        <v>0.40095000000000003</v>
      </c>
      <c r="W225" s="17">
        <f t="shared" si="564"/>
        <v>0.42569999999999997</v>
      </c>
      <c r="X225" s="17">
        <f t="shared" si="565"/>
        <v>0.40674149999999998</v>
      </c>
      <c r="Y225" s="17">
        <f t="shared" si="566"/>
        <v>0.39694050000000003</v>
      </c>
      <c r="Z225" s="17">
        <f t="shared" si="567"/>
        <v>0.42144299999999996</v>
      </c>
      <c r="AA225" s="17">
        <f t="shared" si="568"/>
        <v>0.40267408499999996</v>
      </c>
      <c r="AB225" s="17">
        <f t="shared" si="569"/>
        <v>0.39297109500000005</v>
      </c>
      <c r="AC225" s="17">
        <f t="shared" si="570"/>
        <v>0.41722856999999997</v>
      </c>
    </row>
    <row r="226" spans="1:29" x14ac:dyDescent="0.3">
      <c r="A226" s="3" t="s">
        <v>30</v>
      </c>
      <c r="B226" s="3" t="s">
        <v>23</v>
      </c>
      <c r="C226" s="3" t="s">
        <v>73</v>
      </c>
      <c r="D226" s="3" t="s">
        <v>132</v>
      </c>
      <c r="E226" s="8" t="s">
        <v>208</v>
      </c>
      <c r="F226" s="8" t="s">
        <v>108</v>
      </c>
      <c r="G226" s="13" t="s">
        <v>91</v>
      </c>
      <c r="H226" s="3" t="s">
        <v>87</v>
      </c>
      <c r="I226" s="3" t="s">
        <v>164</v>
      </c>
      <c r="J226" s="3" t="s">
        <v>165</v>
      </c>
      <c r="K226" s="3" t="s">
        <v>71</v>
      </c>
      <c r="L226" s="10">
        <f t="shared" ref="L226:L239" si="588">O226*0.95</f>
        <v>0.76712499999999995</v>
      </c>
      <c r="M226" s="10">
        <f t="shared" ref="M226:M239" si="589">P226*0.95</f>
        <v>0.61370000000000002</v>
      </c>
      <c r="N226" s="10">
        <f t="shared" ref="N226:N239" si="590">Q226*0.95</f>
        <v>0.92054999999999998</v>
      </c>
      <c r="O226" s="10">
        <f>R226*0.95</f>
        <v>0.8075</v>
      </c>
      <c r="P226" s="10">
        <f t="shared" ref="P226:P239" si="591">S226*0.95</f>
        <v>0.64600000000000002</v>
      </c>
      <c r="Q226" s="10">
        <f t="shared" ref="Q226:Q239" si="592">T226*0.95</f>
        <v>0.96899999999999997</v>
      </c>
      <c r="R226" s="10">
        <v>0.85</v>
      </c>
      <c r="S226" s="5">
        <f t="shared" si="152"/>
        <v>0.68</v>
      </c>
      <c r="T226" s="5">
        <f t="shared" si="153"/>
        <v>1.02</v>
      </c>
      <c r="U226" s="17">
        <f>R226*1.01</f>
        <v>0.85849999999999993</v>
      </c>
      <c r="V226" s="17">
        <f t="shared" ref="V226:V239" si="593">S226*1.01</f>
        <v>0.68680000000000008</v>
      </c>
      <c r="W226" s="17">
        <f t="shared" ref="W226:W239" si="594">T226*1.01</f>
        <v>1.0302</v>
      </c>
      <c r="X226" s="17">
        <f t="shared" ref="X226:X239" si="595">U226*1.01</f>
        <v>0.86708499999999988</v>
      </c>
      <c r="Y226" s="17">
        <f t="shared" ref="Y226:Y239" si="596">V226*1.01</f>
        <v>0.69366800000000006</v>
      </c>
      <c r="Z226" s="17">
        <f t="shared" ref="Z226:Z239" si="597">W226*1.01</f>
        <v>1.040502</v>
      </c>
      <c r="AA226" s="17">
        <f t="shared" ref="AA226:AA239" si="598">X226*1.01</f>
        <v>0.87575584999999989</v>
      </c>
      <c r="AB226" s="17">
        <f t="shared" ref="AB226:AB239" si="599">Y226*1.01</f>
        <v>0.70060468000000009</v>
      </c>
      <c r="AC226" s="17">
        <f t="shared" ref="AC226:AC239" si="600">Z226*1.01</f>
        <v>1.0509070200000001</v>
      </c>
    </row>
    <row r="227" spans="1:29" x14ac:dyDescent="0.3">
      <c r="A227" s="3" t="s">
        <v>30</v>
      </c>
      <c r="B227" s="3" t="s">
        <v>23</v>
      </c>
      <c r="C227" s="3" t="s">
        <v>74</v>
      </c>
      <c r="D227" s="3" t="s">
        <v>132</v>
      </c>
      <c r="E227" s="8" t="s">
        <v>208</v>
      </c>
      <c r="F227" s="8" t="s">
        <v>108</v>
      </c>
      <c r="G227" s="13" t="s">
        <v>91</v>
      </c>
      <c r="H227" s="3" t="s">
        <v>87</v>
      </c>
      <c r="I227" s="3" t="s">
        <v>164</v>
      </c>
      <c r="J227" s="3" t="s">
        <v>165</v>
      </c>
      <c r="K227" s="3" t="s">
        <v>71</v>
      </c>
      <c r="L227" s="10">
        <f t="shared" si="588"/>
        <v>0.76712499999999995</v>
      </c>
      <c r="M227" s="10">
        <f t="shared" si="589"/>
        <v>0.61370000000000002</v>
      </c>
      <c r="N227" s="10">
        <f t="shared" si="590"/>
        <v>0.92054999999999998</v>
      </c>
      <c r="O227" s="10">
        <f t="shared" ref="O227:O232" si="601">R227*0.95</f>
        <v>0.8075</v>
      </c>
      <c r="P227" s="10">
        <f t="shared" si="591"/>
        <v>0.64600000000000002</v>
      </c>
      <c r="Q227" s="10">
        <f t="shared" si="592"/>
        <v>0.96899999999999997</v>
      </c>
      <c r="R227" s="10">
        <v>0.85</v>
      </c>
      <c r="S227" s="5">
        <f t="shared" si="152"/>
        <v>0.68</v>
      </c>
      <c r="T227" s="5">
        <f t="shared" si="153"/>
        <v>1.02</v>
      </c>
      <c r="U227" s="17">
        <f t="shared" ref="U227:U232" si="602">R227*1.01</f>
        <v>0.85849999999999993</v>
      </c>
      <c r="V227" s="17">
        <f t="shared" si="593"/>
        <v>0.68680000000000008</v>
      </c>
      <c r="W227" s="17">
        <f t="shared" si="594"/>
        <v>1.0302</v>
      </c>
      <c r="X227" s="17">
        <f t="shared" si="595"/>
        <v>0.86708499999999988</v>
      </c>
      <c r="Y227" s="17">
        <f t="shared" si="596"/>
        <v>0.69366800000000006</v>
      </c>
      <c r="Z227" s="17">
        <f t="shared" si="597"/>
        <v>1.040502</v>
      </c>
      <c r="AA227" s="17">
        <f t="shared" si="598"/>
        <v>0.87575584999999989</v>
      </c>
      <c r="AB227" s="17">
        <f t="shared" si="599"/>
        <v>0.70060468000000009</v>
      </c>
      <c r="AC227" s="17">
        <f t="shared" si="600"/>
        <v>1.0509070200000001</v>
      </c>
    </row>
    <row r="228" spans="1:29" x14ac:dyDescent="0.3">
      <c r="A228" s="3" t="s">
        <v>30</v>
      </c>
      <c r="B228" s="3" t="s">
        <v>23</v>
      </c>
      <c r="C228" s="3" t="s">
        <v>75</v>
      </c>
      <c r="D228" s="3" t="s">
        <v>132</v>
      </c>
      <c r="E228" s="8" t="s">
        <v>208</v>
      </c>
      <c r="F228" s="8" t="s">
        <v>108</v>
      </c>
      <c r="G228" s="13" t="s">
        <v>91</v>
      </c>
      <c r="H228" s="3" t="s">
        <v>87</v>
      </c>
      <c r="I228" s="3" t="s">
        <v>164</v>
      </c>
      <c r="J228" s="3" t="s">
        <v>165</v>
      </c>
      <c r="K228" s="3" t="s">
        <v>71</v>
      </c>
      <c r="L228" s="10">
        <f t="shared" si="588"/>
        <v>0.79871249999999994</v>
      </c>
      <c r="M228" s="10">
        <f t="shared" si="589"/>
        <v>0.63897000000000004</v>
      </c>
      <c r="N228" s="10">
        <f t="shared" si="590"/>
        <v>0.95845499999999983</v>
      </c>
      <c r="O228" s="10">
        <f t="shared" si="601"/>
        <v>0.84075</v>
      </c>
      <c r="P228" s="10">
        <f t="shared" si="591"/>
        <v>0.67260000000000009</v>
      </c>
      <c r="Q228" s="10">
        <f t="shared" si="592"/>
        <v>1.0088999999999999</v>
      </c>
      <c r="R228" s="10">
        <v>0.88500000000000001</v>
      </c>
      <c r="S228" s="5">
        <f t="shared" si="152"/>
        <v>0.70800000000000007</v>
      </c>
      <c r="T228" s="5">
        <f t="shared" si="153"/>
        <v>1.0620000000000001</v>
      </c>
      <c r="U228" s="17">
        <f t="shared" si="602"/>
        <v>0.89385000000000003</v>
      </c>
      <c r="V228" s="17">
        <f t="shared" si="593"/>
        <v>0.71508000000000005</v>
      </c>
      <c r="W228" s="17">
        <f t="shared" si="594"/>
        <v>1.0726200000000001</v>
      </c>
      <c r="X228" s="17">
        <f t="shared" si="595"/>
        <v>0.90278849999999999</v>
      </c>
      <c r="Y228" s="17">
        <f t="shared" si="596"/>
        <v>0.72223080000000006</v>
      </c>
      <c r="Z228" s="17">
        <f t="shared" si="597"/>
        <v>1.0833462</v>
      </c>
      <c r="AA228" s="17">
        <f t="shared" si="598"/>
        <v>0.91181638499999995</v>
      </c>
      <c r="AB228" s="17">
        <f t="shared" si="599"/>
        <v>0.72945310800000007</v>
      </c>
      <c r="AC228" s="17">
        <f t="shared" si="600"/>
        <v>1.0941796619999999</v>
      </c>
    </row>
    <row r="229" spans="1:29" x14ac:dyDescent="0.3">
      <c r="A229" s="3" t="s">
        <v>30</v>
      </c>
      <c r="B229" s="3" t="s">
        <v>23</v>
      </c>
      <c r="C229" s="3" t="s">
        <v>130</v>
      </c>
      <c r="D229" s="3" t="s">
        <v>133</v>
      </c>
      <c r="E229" s="8" t="s">
        <v>208</v>
      </c>
      <c r="F229" s="8" t="s">
        <v>108</v>
      </c>
      <c r="G229" s="13" t="s">
        <v>91</v>
      </c>
      <c r="H229" s="3" t="s">
        <v>87</v>
      </c>
      <c r="I229" s="3" t="s">
        <v>164</v>
      </c>
      <c r="J229" s="3" t="s">
        <v>165</v>
      </c>
      <c r="K229" s="3" t="s">
        <v>71</v>
      </c>
      <c r="L229" s="10">
        <f t="shared" si="588"/>
        <v>0.80322499999999986</v>
      </c>
      <c r="M229" s="10">
        <f t="shared" si="589"/>
        <v>0.64257999999999993</v>
      </c>
      <c r="N229" s="10">
        <f t="shared" si="590"/>
        <v>0.96386999999999989</v>
      </c>
      <c r="O229" s="10">
        <f t="shared" si="601"/>
        <v>0.84549999999999992</v>
      </c>
      <c r="P229" s="10">
        <f t="shared" si="591"/>
        <v>0.6764</v>
      </c>
      <c r="Q229" s="10">
        <f t="shared" si="592"/>
        <v>1.0145999999999999</v>
      </c>
      <c r="R229" s="10">
        <v>0.89</v>
      </c>
      <c r="S229" s="5">
        <f t="shared" si="152"/>
        <v>0.71200000000000008</v>
      </c>
      <c r="T229" s="5">
        <f t="shared" si="153"/>
        <v>1.0680000000000001</v>
      </c>
      <c r="U229" s="17">
        <f t="shared" si="602"/>
        <v>0.89890000000000003</v>
      </c>
      <c r="V229" s="17">
        <f t="shared" si="593"/>
        <v>0.71912000000000009</v>
      </c>
      <c r="W229" s="17">
        <f t="shared" si="594"/>
        <v>1.0786800000000001</v>
      </c>
      <c r="X229" s="17">
        <f t="shared" si="595"/>
        <v>0.90788900000000006</v>
      </c>
      <c r="Y229" s="17">
        <f t="shared" si="596"/>
        <v>0.72631120000000005</v>
      </c>
      <c r="Z229" s="17">
        <f t="shared" si="597"/>
        <v>1.0894668000000001</v>
      </c>
      <c r="AA229" s="17">
        <f t="shared" si="598"/>
        <v>0.91696789000000012</v>
      </c>
      <c r="AB229" s="17">
        <f t="shared" si="599"/>
        <v>0.73357431200000001</v>
      </c>
      <c r="AC229" s="17">
        <f t="shared" si="600"/>
        <v>1.100361468</v>
      </c>
    </row>
    <row r="230" spans="1:29" x14ac:dyDescent="0.3">
      <c r="A230" s="3" t="s">
        <v>30</v>
      </c>
      <c r="B230" s="3" t="s">
        <v>23</v>
      </c>
      <c r="C230" s="3" t="s">
        <v>255</v>
      </c>
      <c r="D230" s="3" t="s">
        <v>256</v>
      </c>
      <c r="E230" s="8" t="s">
        <v>208</v>
      </c>
      <c r="F230" s="8" t="s">
        <v>108</v>
      </c>
      <c r="G230" s="13" t="s">
        <v>91</v>
      </c>
      <c r="H230" s="3" t="s">
        <v>87</v>
      </c>
      <c r="I230" s="3" t="s">
        <v>164</v>
      </c>
      <c r="J230" s="3" t="s">
        <v>165</v>
      </c>
      <c r="K230" s="3" t="s">
        <v>71</v>
      </c>
      <c r="L230" s="10">
        <f t="shared" ref="L230" si="603">O230*0.95</f>
        <v>0.80322499999999986</v>
      </c>
      <c r="M230" s="10">
        <f t="shared" ref="M230" si="604">P230*0.95</f>
        <v>0.64257999999999993</v>
      </c>
      <c r="N230" s="10">
        <f t="shared" ref="N230" si="605">Q230*0.95</f>
        <v>0.96386999999999989</v>
      </c>
      <c r="O230" s="10">
        <f t="shared" ref="O230" si="606">R230*0.95</f>
        <v>0.84549999999999992</v>
      </c>
      <c r="P230" s="10">
        <f t="shared" ref="P230" si="607">S230*0.95</f>
        <v>0.6764</v>
      </c>
      <c r="Q230" s="10">
        <f t="shared" ref="Q230" si="608">T230*0.95</f>
        <v>1.0145999999999999</v>
      </c>
      <c r="R230" s="10">
        <v>0.89</v>
      </c>
      <c r="S230" s="5">
        <f t="shared" ref="S230" si="609">R230*0.8</f>
        <v>0.71200000000000008</v>
      </c>
      <c r="T230" s="5">
        <f t="shared" ref="T230" si="610">R230*1.2</f>
        <v>1.0680000000000001</v>
      </c>
      <c r="U230" s="17">
        <f t="shared" ref="U230" si="611">R230*1.01</f>
        <v>0.89890000000000003</v>
      </c>
      <c r="V230" s="17">
        <f t="shared" ref="V230" si="612">S230*1.01</f>
        <v>0.71912000000000009</v>
      </c>
      <c r="W230" s="17">
        <f t="shared" ref="W230" si="613">T230*1.01</f>
        <v>1.0786800000000001</v>
      </c>
      <c r="X230" s="17">
        <f t="shared" ref="X230" si="614">U230*1.01</f>
        <v>0.90788900000000006</v>
      </c>
      <c r="Y230" s="17">
        <f t="shared" ref="Y230" si="615">V230*1.01</f>
        <v>0.72631120000000005</v>
      </c>
      <c r="Z230" s="17">
        <f t="shared" ref="Z230" si="616">W230*1.01</f>
        <v>1.0894668000000001</v>
      </c>
      <c r="AA230" s="17">
        <f t="shared" ref="AA230" si="617">X230*1.01</f>
        <v>0.91696789000000012</v>
      </c>
      <c r="AB230" s="17">
        <f t="shared" ref="AB230" si="618">Y230*1.01</f>
        <v>0.73357431200000001</v>
      </c>
      <c r="AC230" s="17">
        <f t="shared" ref="AC230" si="619">Z230*1.01</f>
        <v>1.100361468</v>
      </c>
    </row>
    <row r="231" spans="1:29" x14ac:dyDescent="0.3">
      <c r="A231" s="3" t="s">
        <v>30</v>
      </c>
      <c r="B231" s="3" t="s">
        <v>23</v>
      </c>
      <c r="C231" s="3" t="s">
        <v>76</v>
      </c>
      <c r="D231" s="3" t="s">
        <v>136</v>
      </c>
      <c r="E231" s="8" t="s">
        <v>208</v>
      </c>
      <c r="F231" s="8" t="s">
        <v>108</v>
      </c>
      <c r="G231" s="13" t="s">
        <v>91</v>
      </c>
      <c r="H231" s="3" t="s">
        <v>87</v>
      </c>
      <c r="I231" s="3" t="s">
        <v>164</v>
      </c>
      <c r="J231" s="3" t="s">
        <v>165</v>
      </c>
      <c r="K231" s="3" t="s">
        <v>71</v>
      </c>
      <c r="L231" s="10">
        <f t="shared" si="588"/>
        <v>0.80322499999999986</v>
      </c>
      <c r="M231" s="10">
        <f t="shared" si="589"/>
        <v>0.64257999999999993</v>
      </c>
      <c r="N231" s="10">
        <f t="shared" si="590"/>
        <v>0.96386999999999989</v>
      </c>
      <c r="O231" s="10">
        <f t="shared" si="601"/>
        <v>0.84549999999999992</v>
      </c>
      <c r="P231" s="10">
        <f t="shared" si="591"/>
        <v>0.6764</v>
      </c>
      <c r="Q231" s="10">
        <f t="shared" si="592"/>
        <v>1.0145999999999999</v>
      </c>
      <c r="R231" s="10">
        <v>0.89</v>
      </c>
      <c r="S231" s="5">
        <f t="shared" si="152"/>
        <v>0.71200000000000008</v>
      </c>
      <c r="T231" s="5">
        <f t="shared" si="153"/>
        <v>1.0680000000000001</v>
      </c>
      <c r="U231" s="17">
        <f t="shared" si="602"/>
        <v>0.89890000000000003</v>
      </c>
      <c r="V231" s="17">
        <f t="shared" si="593"/>
        <v>0.71912000000000009</v>
      </c>
      <c r="W231" s="17">
        <f t="shared" si="594"/>
        <v>1.0786800000000001</v>
      </c>
      <c r="X231" s="17">
        <f t="shared" si="595"/>
        <v>0.90788900000000006</v>
      </c>
      <c r="Y231" s="17">
        <f t="shared" si="596"/>
        <v>0.72631120000000005</v>
      </c>
      <c r="Z231" s="17">
        <f t="shared" si="597"/>
        <v>1.0894668000000001</v>
      </c>
      <c r="AA231" s="17">
        <f t="shared" si="598"/>
        <v>0.91696789000000012</v>
      </c>
      <c r="AB231" s="17">
        <f t="shared" si="599"/>
        <v>0.73357431200000001</v>
      </c>
      <c r="AC231" s="17">
        <f t="shared" si="600"/>
        <v>1.100361468</v>
      </c>
    </row>
    <row r="232" spans="1:29" x14ac:dyDescent="0.3">
      <c r="A232" s="3" t="s">
        <v>30</v>
      </c>
      <c r="B232" s="3" t="s">
        <v>23</v>
      </c>
      <c r="C232" s="3" t="s">
        <v>134</v>
      </c>
      <c r="D232" s="3" t="s">
        <v>135</v>
      </c>
      <c r="E232" s="8" t="s">
        <v>208</v>
      </c>
      <c r="F232" s="8" t="s">
        <v>108</v>
      </c>
      <c r="G232" s="13" t="s">
        <v>91</v>
      </c>
      <c r="H232" s="3" t="s">
        <v>87</v>
      </c>
      <c r="I232" s="3" t="s">
        <v>164</v>
      </c>
      <c r="J232" s="3" t="s">
        <v>165</v>
      </c>
      <c r="K232" s="3" t="s">
        <v>71</v>
      </c>
      <c r="L232" s="10">
        <f t="shared" si="588"/>
        <v>0.81224999999999992</v>
      </c>
      <c r="M232" s="10">
        <f t="shared" si="589"/>
        <v>0.64980000000000004</v>
      </c>
      <c r="N232" s="10">
        <f t="shared" si="590"/>
        <v>0.97470000000000001</v>
      </c>
      <c r="O232" s="10">
        <f t="shared" si="601"/>
        <v>0.85499999999999998</v>
      </c>
      <c r="P232" s="10">
        <f t="shared" si="591"/>
        <v>0.68400000000000005</v>
      </c>
      <c r="Q232" s="10">
        <f t="shared" si="592"/>
        <v>1.026</v>
      </c>
      <c r="R232" s="10">
        <v>0.9</v>
      </c>
      <c r="S232" s="5">
        <f t="shared" si="152"/>
        <v>0.72000000000000008</v>
      </c>
      <c r="T232" s="5">
        <f t="shared" si="153"/>
        <v>1.08</v>
      </c>
      <c r="U232" s="17">
        <f t="shared" si="602"/>
        <v>0.90900000000000003</v>
      </c>
      <c r="V232" s="17">
        <f t="shared" si="593"/>
        <v>0.72720000000000007</v>
      </c>
      <c r="W232" s="17">
        <f t="shared" si="594"/>
        <v>1.0908</v>
      </c>
      <c r="X232" s="17">
        <f t="shared" si="595"/>
        <v>0.91809000000000007</v>
      </c>
      <c r="Y232" s="17">
        <f t="shared" si="596"/>
        <v>0.73447200000000012</v>
      </c>
      <c r="Z232" s="17">
        <f t="shared" si="597"/>
        <v>1.1017079999999999</v>
      </c>
      <c r="AA232" s="17">
        <f t="shared" si="598"/>
        <v>0.92727090000000012</v>
      </c>
      <c r="AB232" s="17">
        <f t="shared" si="599"/>
        <v>0.7418167200000001</v>
      </c>
      <c r="AC232" s="17">
        <f t="shared" si="600"/>
        <v>1.1127250799999999</v>
      </c>
    </row>
    <row r="233" spans="1:29" x14ac:dyDescent="0.3">
      <c r="A233" s="3" t="s">
        <v>30</v>
      </c>
      <c r="B233" s="3" t="s">
        <v>23</v>
      </c>
      <c r="C233" s="3" t="s">
        <v>73</v>
      </c>
      <c r="D233" s="3" t="s">
        <v>132</v>
      </c>
      <c r="E233" s="8" t="s">
        <v>209</v>
      </c>
      <c r="F233" s="8" t="s">
        <v>108</v>
      </c>
      <c r="G233" s="13" t="s">
        <v>91</v>
      </c>
      <c r="H233" s="3" t="s">
        <v>87</v>
      </c>
      <c r="I233" s="3" t="s">
        <v>164</v>
      </c>
      <c r="J233" s="3" t="s">
        <v>165</v>
      </c>
      <c r="K233" s="3" t="s">
        <v>71</v>
      </c>
      <c r="L233" s="10">
        <f t="shared" si="588"/>
        <v>0.76712499999999995</v>
      </c>
      <c r="M233" s="10">
        <f t="shared" si="589"/>
        <v>0.61370000000000002</v>
      </c>
      <c r="N233" s="10">
        <f t="shared" si="590"/>
        <v>0.92054999999999998</v>
      </c>
      <c r="O233" s="10">
        <f>R233*0.95</f>
        <v>0.8075</v>
      </c>
      <c r="P233" s="10">
        <f t="shared" si="591"/>
        <v>0.64600000000000002</v>
      </c>
      <c r="Q233" s="10">
        <f t="shared" si="592"/>
        <v>0.96899999999999997</v>
      </c>
      <c r="R233" s="10">
        <v>0.85</v>
      </c>
      <c r="S233" s="5">
        <f t="shared" si="152"/>
        <v>0.68</v>
      </c>
      <c r="T233" s="5">
        <f t="shared" si="153"/>
        <v>1.02</v>
      </c>
      <c r="U233" s="17">
        <f>R233*1.01</f>
        <v>0.85849999999999993</v>
      </c>
      <c r="V233" s="17">
        <f t="shared" si="593"/>
        <v>0.68680000000000008</v>
      </c>
      <c r="W233" s="17">
        <f t="shared" si="594"/>
        <v>1.0302</v>
      </c>
      <c r="X233" s="17">
        <f t="shared" si="595"/>
        <v>0.86708499999999988</v>
      </c>
      <c r="Y233" s="17">
        <f t="shared" si="596"/>
        <v>0.69366800000000006</v>
      </c>
      <c r="Z233" s="17">
        <f t="shared" si="597"/>
        <v>1.040502</v>
      </c>
      <c r="AA233" s="17">
        <f t="shared" si="598"/>
        <v>0.87575584999999989</v>
      </c>
      <c r="AB233" s="17">
        <f t="shared" si="599"/>
        <v>0.70060468000000009</v>
      </c>
      <c r="AC233" s="17">
        <f t="shared" si="600"/>
        <v>1.0509070200000001</v>
      </c>
    </row>
    <row r="234" spans="1:29" x14ac:dyDescent="0.3">
      <c r="A234" s="3" t="s">
        <v>30</v>
      </c>
      <c r="B234" s="3" t="s">
        <v>23</v>
      </c>
      <c r="C234" s="3" t="s">
        <v>74</v>
      </c>
      <c r="D234" s="3" t="s">
        <v>132</v>
      </c>
      <c r="E234" s="8" t="s">
        <v>209</v>
      </c>
      <c r="F234" s="8" t="s">
        <v>108</v>
      </c>
      <c r="G234" s="13" t="s">
        <v>91</v>
      </c>
      <c r="H234" s="3" t="s">
        <v>87</v>
      </c>
      <c r="I234" s="3" t="s">
        <v>164</v>
      </c>
      <c r="J234" s="3" t="s">
        <v>165</v>
      </c>
      <c r="K234" s="3" t="s">
        <v>71</v>
      </c>
      <c r="L234" s="10">
        <f t="shared" si="588"/>
        <v>0.76712499999999995</v>
      </c>
      <c r="M234" s="10">
        <f t="shared" si="589"/>
        <v>0.61370000000000002</v>
      </c>
      <c r="N234" s="10">
        <f t="shared" si="590"/>
        <v>0.92054999999999998</v>
      </c>
      <c r="O234" s="10">
        <f t="shared" ref="O234:O239" si="620">R234*0.95</f>
        <v>0.8075</v>
      </c>
      <c r="P234" s="10">
        <f t="shared" si="591"/>
        <v>0.64600000000000002</v>
      </c>
      <c r="Q234" s="10">
        <f t="shared" si="592"/>
        <v>0.96899999999999997</v>
      </c>
      <c r="R234" s="10">
        <v>0.85</v>
      </c>
      <c r="S234" s="5">
        <f t="shared" si="152"/>
        <v>0.68</v>
      </c>
      <c r="T234" s="5">
        <f t="shared" si="153"/>
        <v>1.02</v>
      </c>
      <c r="U234" s="17">
        <f t="shared" ref="U234:U239" si="621">R234*1.01</f>
        <v>0.85849999999999993</v>
      </c>
      <c r="V234" s="17">
        <f t="shared" si="593"/>
        <v>0.68680000000000008</v>
      </c>
      <c r="W234" s="17">
        <f t="shared" si="594"/>
        <v>1.0302</v>
      </c>
      <c r="X234" s="17">
        <f t="shared" si="595"/>
        <v>0.86708499999999988</v>
      </c>
      <c r="Y234" s="17">
        <f t="shared" si="596"/>
        <v>0.69366800000000006</v>
      </c>
      <c r="Z234" s="17">
        <f t="shared" si="597"/>
        <v>1.040502</v>
      </c>
      <c r="AA234" s="17">
        <f t="shared" si="598"/>
        <v>0.87575584999999989</v>
      </c>
      <c r="AB234" s="17">
        <f t="shared" si="599"/>
        <v>0.70060468000000009</v>
      </c>
      <c r="AC234" s="17">
        <f t="shared" si="600"/>
        <v>1.0509070200000001</v>
      </c>
    </row>
    <row r="235" spans="1:29" x14ac:dyDescent="0.3">
      <c r="A235" s="3" t="s">
        <v>30</v>
      </c>
      <c r="B235" s="3" t="s">
        <v>23</v>
      </c>
      <c r="C235" s="3" t="s">
        <v>75</v>
      </c>
      <c r="D235" s="3" t="s">
        <v>132</v>
      </c>
      <c r="E235" s="8" t="s">
        <v>209</v>
      </c>
      <c r="F235" s="8" t="s">
        <v>108</v>
      </c>
      <c r="G235" s="13" t="s">
        <v>91</v>
      </c>
      <c r="H235" s="3" t="s">
        <v>87</v>
      </c>
      <c r="I235" s="3" t="s">
        <v>164</v>
      </c>
      <c r="J235" s="3" t="s">
        <v>165</v>
      </c>
      <c r="K235" s="3" t="s">
        <v>71</v>
      </c>
      <c r="L235" s="10">
        <f t="shared" si="588"/>
        <v>0.79871249999999994</v>
      </c>
      <c r="M235" s="10">
        <f t="shared" si="589"/>
        <v>0.63897000000000004</v>
      </c>
      <c r="N235" s="10">
        <f t="shared" si="590"/>
        <v>0.95845499999999983</v>
      </c>
      <c r="O235" s="10">
        <f t="shared" si="620"/>
        <v>0.84075</v>
      </c>
      <c r="P235" s="10">
        <f t="shared" si="591"/>
        <v>0.67260000000000009</v>
      </c>
      <c r="Q235" s="10">
        <f t="shared" si="592"/>
        <v>1.0088999999999999</v>
      </c>
      <c r="R235" s="10">
        <v>0.88500000000000001</v>
      </c>
      <c r="S235" s="5">
        <f t="shared" si="152"/>
        <v>0.70800000000000007</v>
      </c>
      <c r="T235" s="5">
        <f t="shared" si="153"/>
        <v>1.0620000000000001</v>
      </c>
      <c r="U235" s="17">
        <f t="shared" si="621"/>
        <v>0.89385000000000003</v>
      </c>
      <c r="V235" s="17">
        <f t="shared" si="593"/>
        <v>0.71508000000000005</v>
      </c>
      <c r="W235" s="17">
        <f t="shared" si="594"/>
        <v>1.0726200000000001</v>
      </c>
      <c r="X235" s="17">
        <f t="shared" si="595"/>
        <v>0.90278849999999999</v>
      </c>
      <c r="Y235" s="17">
        <f t="shared" si="596"/>
        <v>0.72223080000000006</v>
      </c>
      <c r="Z235" s="17">
        <f t="shared" si="597"/>
        <v>1.0833462</v>
      </c>
      <c r="AA235" s="17">
        <f t="shared" si="598"/>
        <v>0.91181638499999995</v>
      </c>
      <c r="AB235" s="17">
        <f t="shared" si="599"/>
        <v>0.72945310800000007</v>
      </c>
      <c r="AC235" s="17">
        <f t="shared" si="600"/>
        <v>1.0941796619999999</v>
      </c>
    </row>
    <row r="236" spans="1:29" x14ac:dyDescent="0.3">
      <c r="A236" s="3" t="s">
        <v>30</v>
      </c>
      <c r="B236" s="3" t="s">
        <v>23</v>
      </c>
      <c r="C236" s="3" t="s">
        <v>130</v>
      </c>
      <c r="D236" s="3" t="s">
        <v>133</v>
      </c>
      <c r="E236" s="8" t="s">
        <v>209</v>
      </c>
      <c r="F236" s="8" t="s">
        <v>108</v>
      </c>
      <c r="G236" s="13" t="s">
        <v>91</v>
      </c>
      <c r="H236" s="3" t="s">
        <v>87</v>
      </c>
      <c r="I236" s="3" t="s">
        <v>164</v>
      </c>
      <c r="J236" s="3" t="s">
        <v>165</v>
      </c>
      <c r="K236" s="3" t="s">
        <v>71</v>
      </c>
      <c r="L236" s="10">
        <f t="shared" si="588"/>
        <v>0.80322499999999986</v>
      </c>
      <c r="M236" s="10">
        <f t="shared" si="589"/>
        <v>0.64257999999999993</v>
      </c>
      <c r="N236" s="10">
        <f t="shared" si="590"/>
        <v>0.96386999999999989</v>
      </c>
      <c r="O236" s="10">
        <f t="shared" si="620"/>
        <v>0.84549999999999992</v>
      </c>
      <c r="P236" s="10">
        <f t="shared" si="591"/>
        <v>0.6764</v>
      </c>
      <c r="Q236" s="10">
        <f t="shared" si="592"/>
        <v>1.0145999999999999</v>
      </c>
      <c r="R236" s="10">
        <v>0.89</v>
      </c>
      <c r="S236" s="5">
        <f t="shared" si="152"/>
        <v>0.71200000000000008</v>
      </c>
      <c r="T236" s="5">
        <f t="shared" si="153"/>
        <v>1.0680000000000001</v>
      </c>
      <c r="U236" s="17">
        <f t="shared" si="621"/>
        <v>0.89890000000000003</v>
      </c>
      <c r="V236" s="17">
        <f t="shared" si="593"/>
        <v>0.71912000000000009</v>
      </c>
      <c r="W236" s="17">
        <f t="shared" si="594"/>
        <v>1.0786800000000001</v>
      </c>
      <c r="X236" s="17">
        <f t="shared" si="595"/>
        <v>0.90788900000000006</v>
      </c>
      <c r="Y236" s="17">
        <f t="shared" si="596"/>
        <v>0.72631120000000005</v>
      </c>
      <c r="Z236" s="17">
        <f t="shared" si="597"/>
        <v>1.0894668000000001</v>
      </c>
      <c r="AA236" s="17">
        <f t="shared" si="598"/>
        <v>0.91696789000000012</v>
      </c>
      <c r="AB236" s="17">
        <f t="shared" si="599"/>
        <v>0.73357431200000001</v>
      </c>
      <c r="AC236" s="17">
        <f t="shared" si="600"/>
        <v>1.100361468</v>
      </c>
    </row>
    <row r="237" spans="1:29" x14ac:dyDescent="0.3">
      <c r="A237" s="3" t="s">
        <v>30</v>
      </c>
      <c r="B237" s="3" t="s">
        <v>23</v>
      </c>
      <c r="C237" s="3" t="s">
        <v>255</v>
      </c>
      <c r="D237" s="3" t="s">
        <v>256</v>
      </c>
      <c r="E237" s="8" t="s">
        <v>209</v>
      </c>
      <c r="F237" s="8" t="s">
        <v>108</v>
      </c>
      <c r="G237" s="13" t="s">
        <v>91</v>
      </c>
      <c r="H237" s="3" t="s">
        <v>87</v>
      </c>
      <c r="I237" s="3" t="s">
        <v>164</v>
      </c>
      <c r="J237" s="3" t="s">
        <v>165</v>
      </c>
      <c r="K237" s="3" t="s">
        <v>71</v>
      </c>
      <c r="L237" s="10">
        <f t="shared" ref="L237" si="622">O237*0.95</f>
        <v>0.80322499999999986</v>
      </c>
      <c r="M237" s="10">
        <f t="shared" ref="M237" si="623">P237*0.95</f>
        <v>0.64257999999999993</v>
      </c>
      <c r="N237" s="10">
        <f t="shared" ref="N237" si="624">Q237*0.95</f>
        <v>0.96386999999999989</v>
      </c>
      <c r="O237" s="10">
        <f t="shared" ref="O237" si="625">R237*0.95</f>
        <v>0.84549999999999992</v>
      </c>
      <c r="P237" s="10">
        <f t="shared" ref="P237" si="626">S237*0.95</f>
        <v>0.6764</v>
      </c>
      <c r="Q237" s="10">
        <f t="shared" ref="Q237" si="627">T237*0.95</f>
        <v>1.0145999999999999</v>
      </c>
      <c r="R237" s="10">
        <v>0.89</v>
      </c>
      <c r="S237" s="5">
        <f t="shared" ref="S237" si="628">R237*0.8</f>
        <v>0.71200000000000008</v>
      </c>
      <c r="T237" s="5">
        <f t="shared" ref="T237" si="629">R237*1.2</f>
        <v>1.0680000000000001</v>
      </c>
      <c r="U237" s="17">
        <f t="shared" ref="U237" si="630">R237*1.01</f>
        <v>0.89890000000000003</v>
      </c>
      <c r="V237" s="17">
        <f t="shared" ref="V237" si="631">S237*1.01</f>
        <v>0.71912000000000009</v>
      </c>
      <c r="W237" s="17">
        <f t="shared" ref="W237" si="632">T237*1.01</f>
        <v>1.0786800000000001</v>
      </c>
      <c r="X237" s="17">
        <f t="shared" ref="X237" si="633">U237*1.01</f>
        <v>0.90788900000000006</v>
      </c>
      <c r="Y237" s="17">
        <f t="shared" ref="Y237" si="634">V237*1.01</f>
        <v>0.72631120000000005</v>
      </c>
      <c r="Z237" s="17">
        <f t="shared" ref="Z237" si="635">W237*1.01</f>
        <v>1.0894668000000001</v>
      </c>
      <c r="AA237" s="17">
        <f t="shared" ref="AA237" si="636">X237*1.01</f>
        <v>0.91696789000000012</v>
      </c>
      <c r="AB237" s="17">
        <f t="shared" ref="AB237" si="637">Y237*1.01</f>
        <v>0.73357431200000001</v>
      </c>
      <c r="AC237" s="17">
        <f t="shared" ref="AC237" si="638">Z237*1.01</f>
        <v>1.100361468</v>
      </c>
    </row>
    <row r="238" spans="1:29" x14ac:dyDescent="0.3">
      <c r="A238" s="3" t="s">
        <v>30</v>
      </c>
      <c r="B238" s="3" t="s">
        <v>23</v>
      </c>
      <c r="C238" s="3" t="s">
        <v>76</v>
      </c>
      <c r="D238" s="3" t="s">
        <v>136</v>
      </c>
      <c r="E238" s="8" t="s">
        <v>209</v>
      </c>
      <c r="F238" s="8" t="s">
        <v>108</v>
      </c>
      <c r="G238" s="13" t="s">
        <v>91</v>
      </c>
      <c r="H238" s="3" t="s">
        <v>87</v>
      </c>
      <c r="I238" s="3" t="s">
        <v>164</v>
      </c>
      <c r="J238" s="3" t="s">
        <v>165</v>
      </c>
      <c r="K238" s="3" t="s">
        <v>71</v>
      </c>
      <c r="L238" s="10">
        <f t="shared" si="588"/>
        <v>0.80322499999999986</v>
      </c>
      <c r="M238" s="10">
        <f t="shared" si="589"/>
        <v>0.64257999999999993</v>
      </c>
      <c r="N238" s="10">
        <f t="shared" si="590"/>
        <v>0.96386999999999989</v>
      </c>
      <c r="O238" s="10">
        <f t="shared" si="620"/>
        <v>0.84549999999999992</v>
      </c>
      <c r="P238" s="10">
        <f t="shared" si="591"/>
        <v>0.6764</v>
      </c>
      <c r="Q238" s="10">
        <f t="shared" si="592"/>
        <v>1.0145999999999999</v>
      </c>
      <c r="R238" s="10">
        <v>0.89</v>
      </c>
      <c r="S238" s="5">
        <f t="shared" si="152"/>
        <v>0.71200000000000008</v>
      </c>
      <c r="T238" s="5">
        <f t="shared" si="153"/>
        <v>1.0680000000000001</v>
      </c>
      <c r="U238" s="17">
        <f t="shared" si="621"/>
        <v>0.89890000000000003</v>
      </c>
      <c r="V238" s="17">
        <f t="shared" si="593"/>
        <v>0.71912000000000009</v>
      </c>
      <c r="W238" s="17">
        <f t="shared" si="594"/>
        <v>1.0786800000000001</v>
      </c>
      <c r="X238" s="17">
        <f t="shared" si="595"/>
        <v>0.90788900000000006</v>
      </c>
      <c r="Y238" s="17">
        <f t="shared" si="596"/>
        <v>0.72631120000000005</v>
      </c>
      <c r="Z238" s="17">
        <f t="shared" si="597"/>
        <v>1.0894668000000001</v>
      </c>
      <c r="AA238" s="17">
        <f t="shared" si="598"/>
        <v>0.91696789000000012</v>
      </c>
      <c r="AB238" s="17">
        <f t="shared" si="599"/>
        <v>0.73357431200000001</v>
      </c>
      <c r="AC238" s="17">
        <f t="shared" si="600"/>
        <v>1.100361468</v>
      </c>
    </row>
    <row r="239" spans="1:29" x14ac:dyDescent="0.3">
      <c r="A239" s="3" t="s">
        <v>30</v>
      </c>
      <c r="B239" s="3" t="s">
        <v>23</v>
      </c>
      <c r="C239" s="3" t="s">
        <v>134</v>
      </c>
      <c r="D239" s="3" t="s">
        <v>135</v>
      </c>
      <c r="E239" s="8" t="s">
        <v>209</v>
      </c>
      <c r="F239" s="8" t="s">
        <v>108</v>
      </c>
      <c r="G239" s="13" t="s">
        <v>91</v>
      </c>
      <c r="H239" s="3" t="s">
        <v>87</v>
      </c>
      <c r="I239" s="3" t="s">
        <v>164</v>
      </c>
      <c r="J239" s="3" t="s">
        <v>165</v>
      </c>
      <c r="K239" s="3" t="s">
        <v>71</v>
      </c>
      <c r="L239" s="10">
        <f t="shared" si="588"/>
        <v>0.81224999999999992</v>
      </c>
      <c r="M239" s="10">
        <f t="shared" si="589"/>
        <v>0.64980000000000004</v>
      </c>
      <c r="N239" s="10">
        <f t="shared" si="590"/>
        <v>0.97470000000000001</v>
      </c>
      <c r="O239" s="10">
        <f t="shared" si="620"/>
        <v>0.85499999999999998</v>
      </c>
      <c r="P239" s="10">
        <f t="shared" si="591"/>
        <v>0.68400000000000005</v>
      </c>
      <c r="Q239" s="10">
        <f t="shared" si="592"/>
        <v>1.026</v>
      </c>
      <c r="R239" s="10">
        <v>0.9</v>
      </c>
      <c r="S239" s="5">
        <f t="shared" si="152"/>
        <v>0.72000000000000008</v>
      </c>
      <c r="T239" s="5">
        <f t="shared" si="153"/>
        <v>1.08</v>
      </c>
      <c r="U239" s="17">
        <f t="shared" si="621"/>
        <v>0.90900000000000003</v>
      </c>
      <c r="V239" s="17">
        <f t="shared" si="593"/>
        <v>0.72720000000000007</v>
      </c>
      <c r="W239" s="17">
        <f t="shared" si="594"/>
        <v>1.0908</v>
      </c>
      <c r="X239" s="17">
        <f t="shared" si="595"/>
        <v>0.91809000000000007</v>
      </c>
      <c r="Y239" s="17">
        <f t="shared" si="596"/>
        <v>0.73447200000000012</v>
      </c>
      <c r="Z239" s="17">
        <f t="shared" si="597"/>
        <v>1.1017079999999999</v>
      </c>
      <c r="AA239" s="17">
        <f t="shared" si="598"/>
        <v>0.92727090000000012</v>
      </c>
      <c r="AB239" s="17">
        <f t="shared" si="599"/>
        <v>0.7418167200000001</v>
      </c>
      <c r="AC239" s="17">
        <f t="shared" si="600"/>
        <v>1.1127250799999999</v>
      </c>
    </row>
    <row r="240" spans="1:29" x14ac:dyDescent="0.3">
      <c r="A240" s="3" t="s">
        <v>30</v>
      </c>
      <c r="B240" s="3" t="s">
        <v>44</v>
      </c>
      <c r="C240" s="3" t="s">
        <v>73</v>
      </c>
      <c r="D240" s="3" t="s">
        <v>132</v>
      </c>
      <c r="E240" s="8" t="s">
        <v>210</v>
      </c>
      <c r="F240" s="8" t="s">
        <v>108</v>
      </c>
      <c r="G240" s="13" t="s">
        <v>91</v>
      </c>
      <c r="H240" s="3" t="s">
        <v>88</v>
      </c>
      <c r="I240" s="3" t="s">
        <v>227</v>
      </c>
      <c r="J240" s="3" t="s">
        <v>228</v>
      </c>
      <c r="K240" s="3" t="s">
        <v>71</v>
      </c>
      <c r="L240" s="10">
        <f>L242*0.9</f>
        <v>0.69041249999999998</v>
      </c>
      <c r="M240" s="10">
        <f t="shared" ref="M240:AC240" si="639">M242*0.9</f>
        <v>0.55232999999999999</v>
      </c>
      <c r="N240" s="10">
        <f t="shared" si="639"/>
        <v>0.82849499999999998</v>
      </c>
      <c r="O240" s="10">
        <f t="shared" si="639"/>
        <v>0.72675000000000001</v>
      </c>
      <c r="P240" s="10">
        <f t="shared" si="639"/>
        <v>0.58140000000000003</v>
      </c>
      <c r="Q240" s="10">
        <f t="shared" si="639"/>
        <v>0.87209999999999999</v>
      </c>
      <c r="R240" s="10">
        <f t="shared" si="639"/>
        <v>0.76500000000000001</v>
      </c>
      <c r="S240" s="10">
        <f t="shared" si="639"/>
        <v>0.6120000000000001</v>
      </c>
      <c r="T240" s="10">
        <f t="shared" si="639"/>
        <v>0.91800000000000004</v>
      </c>
      <c r="U240" s="10">
        <f t="shared" si="639"/>
        <v>0.77400000000000002</v>
      </c>
      <c r="V240" s="10">
        <f t="shared" si="639"/>
        <v>0.62100000000000011</v>
      </c>
      <c r="W240" s="10">
        <f t="shared" si="639"/>
        <v>0.92700000000000005</v>
      </c>
      <c r="X240" s="10">
        <f t="shared" si="639"/>
        <v>0.78300000000000003</v>
      </c>
      <c r="Y240" s="10">
        <f t="shared" si="639"/>
        <v>0.73799999999999999</v>
      </c>
      <c r="Z240" s="10">
        <f t="shared" si="639"/>
        <v>0.82800000000000007</v>
      </c>
      <c r="AA240" s="10">
        <f t="shared" si="639"/>
        <v>0.79200000000000004</v>
      </c>
      <c r="AB240" s="10">
        <f t="shared" si="639"/>
        <v>0.747</v>
      </c>
      <c r="AC240" s="10">
        <f t="shared" si="639"/>
        <v>0.83700000000000008</v>
      </c>
    </row>
    <row r="241" spans="1:29" x14ac:dyDescent="0.3">
      <c r="A241" s="3" t="s">
        <v>30</v>
      </c>
      <c r="B241" s="3" t="s">
        <v>44</v>
      </c>
      <c r="C241" s="3" t="s">
        <v>74</v>
      </c>
      <c r="D241" s="3" t="s">
        <v>132</v>
      </c>
      <c r="E241" s="8" t="s">
        <v>210</v>
      </c>
      <c r="F241" s="8" t="s">
        <v>108</v>
      </c>
      <c r="G241" s="13" t="s">
        <v>91</v>
      </c>
      <c r="H241" s="3" t="s">
        <v>88</v>
      </c>
      <c r="I241" s="3" t="s">
        <v>227</v>
      </c>
      <c r="J241" s="3" t="s">
        <v>228</v>
      </c>
      <c r="K241" s="3" t="s">
        <v>71</v>
      </c>
      <c r="L241" s="10">
        <f>L242*0.95</f>
        <v>0.72876874999999997</v>
      </c>
      <c r="M241" s="10">
        <f t="shared" ref="M241" si="640">M242*0.95</f>
        <v>0.58301499999999995</v>
      </c>
      <c r="N241" s="10">
        <f t="shared" ref="N241" si="641">N242*0.95</f>
        <v>0.87452249999999998</v>
      </c>
      <c r="O241" s="10">
        <f t="shared" ref="O241" si="642">O242*0.95</f>
        <v>0.76712499999999995</v>
      </c>
      <c r="P241" s="10">
        <f t="shared" ref="P241" si="643">P242*0.95</f>
        <v>0.61370000000000002</v>
      </c>
      <c r="Q241" s="10">
        <f t="shared" ref="Q241" si="644">Q242*0.95</f>
        <v>0.92054999999999998</v>
      </c>
      <c r="R241" s="10">
        <f t="shared" ref="R241" si="645">R242*0.95</f>
        <v>0.8075</v>
      </c>
      <c r="S241" s="10">
        <f t="shared" ref="S241" si="646">S242*0.95</f>
        <v>0.64600000000000002</v>
      </c>
      <c r="T241" s="10">
        <f t="shared" ref="T241" si="647">T242*0.95</f>
        <v>0.96899999999999997</v>
      </c>
      <c r="U241" s="10">
        <f t="shared" ref="U241" si="648">U242*0.95</f>
        <v>0.81699999999999995</v>
      </c>
      <c r="V241" s="10">
        <f t="shared" ref="V241" si="649">V242*0.95</f>
        <v>0.65549999999999997</v>
      </c>
      <c r="W241" s="10">
        <f t="shared" ref="W241" si="650">W242*0.95</f>
        <v>0.97849999999999993</v>
      </c>
      <c r="X241" s="10">
        <f t="shared" ref="X241" si="651">X242*0.95</f>
        <v>0.82650000000000001</v>
      </c>
      <c r="Y241" s="10">
        <f t="shared" ref="Y241" si="652">Y242*0.95</f>
        <v>0.77899999999999991</v>
      </c>
      <c r="Z241" s="10">
        <f t="shared" ref="Z241" si="653">Z242*0.95</f>
        <v>0.874</v>
      </c>
      <c r="AA241" s="10">
        <f t="shared" ref="AA241" si="654">AA242*0.95</f>
        <v>0.83599999999999997</v>
      </c>
      <c r="AB241" s="10">
        <f t="shared" ref="AB241" si="655">AB242*0.95</f>
        <v>0.78849999999999998</v>
      </c>
      <c r="AC241" s="10">
        <f t="shared" ref="AC241" si="656">AC242*0.95</f>
        <v>0.88349999999999995</v>
      </c>
    </row>
    <row r="242" spans="1:29" x14ac:dyDescent="0.3">
      <c r="A242" s="3" t="s">
        <v>30</v>
      </c>
      <c r="B242" s="3" t="s">
        <v>44</v>
      </c>
      <c r="C242" s="3" t="s">
        <v>75</v>
      </c>
      <c r="D242" s="3" t="s">
        <v>132</v>
      </c>
      <c r="E242" s="8" t="s">
        <v>210</v>
      </c>
      <c r="F242" s="8" t="s">
        <v>108</v>
      </c>
      <c r="G242" s="13" t="s">
        <v>91</v>
      </c>
      <c r="H242" s="3" t="s">
        <v>88</v>
      </c>
      <c r="I242" s="3" t="s">
        <v>227</v>
      </c>
      <c r="J242" s="3" t="s">
        <v>228</v>
      </c>
      <c r="K242" s="3" t="s">
        <v>71</v>
      </c>
      <c r="L242" s="10">
        <f t="shared" ref="L242:L246" si="657">O242*0.95</f>
        <v>0.76712499999999995</v>
      </c>
      <c r="M242" s="10">
        <f t="shared" ref="M242:M246" si="658">P242*0.95</f>
        <v>0.61370000000000002</v>
      </c>
      <c r="N242" s="10">
        <f t="shared" ref="N242:N246" si="659">Q242*0.95</f>
        <v>0.92054999999999998</v>
      </c>
      <c r="O242" s="10">
        <f t="shared" ref="O242:O246" si="660">R242*0.95</f>
        <v>0.8075</v>
      </c>
      <c r="P242" s="10">
        <f t="shared" ref="P242:P246" si="661">S242*0.95</f>
        <v>0.64600000000000002</v>
      </c>
      <c r="Q242" s="10">
        <f t="shared" ref="Q242:Q246" si="662">T242*0.95</f>
        <v>0.96899999999999997</v>
      </c>
      <c r="R242" s="5">
        <v>0.85</v>
      </c>
      <c r="S242" s="5">
        <f t="shared" ref="S242:S246" si="663">R242*0.8</f>
        <v>0.68</v>
      </c>
      <c r="T242" s="5">
        <f t="shared" ref="T242:T246" si="664">R242*1.2</f>
        <v>1.02</v>
      </c>
      <c r="U242" s="3">
        <f t="shared" ref="U242:U246" si="665">R242+0.01</f>
        <v>0.86</v>
      </c>
      <c r="V242" s="3">
        <f t="shared" ref="V242:V246" si="666">S242+0.01</f>
        <v>0.69000000000000006</v>
      </c>
      <c r="W242" s="3">
        <f t="shared" ref="W242:W246" si="667">T242+0.01</f>
        <v>1.03</v>
      </c>
      <c r="X242" s="5">
        <v>0.87</v>
      </c>
      <c r="Y242" s="5">
        <v>0.82</v>
      </c>
      <c r="Z242" s="5">
        <v>0.92</v>
      </c>
      <c r="AA242" s="3">
        <f t="shared" ref="AA242:AA246" si="668">X242+0.01</f>
        <v>0.88</v>
      </c>
      <c r="AB242" s="3">
        <f t="shared" ref="AB242:AB246" si="669">Y242+0.01</f>
        <v>0.83</v>
      </c>
      <c r="AC242" s="3">
        <f t="shared" ref="AC242:AC246" si="670">Z242+0.01</f>
        <v>0.93</v>
      </c>
    </row>
    <row r="243" spans="1:29" x14ac:dyDescent="0.3">
      <c r="A243" s="3" t="s">
        <v>30</v>
      </c>
      <c r="B243" s="3" t="s">
        <v>44</v>
      </c>
      <c r="C243" s="3" t="s">
        <v>130</v>
      </c>
      <c r="D243" s="3" t="s">
        <v>133</v>
      </c>
      <c r="E243" s="8" t="s">
        <v>210</v>
      </c>
      <c r="F243" s="8" t="s">
        <v>108</v>
      </c>
      <c r="G243" s="13" t="s">
        <v>91</v>
      </c>
      <c r="H243" s="3" t="s">
        <v>88</v>
      </c>
      <c r="I243" s="3" t="s">
        <v>227</v>
      </c>
      <c r="J243" s="3" t="s">
        <v>228</v>
      </c>
      <c r="K243" s="3" t="s">
        <v>71</v>
      </c>
      <c r="L243" s="10">
        <f t="shared" si="657"/>
        <v>0.76712499999999995</v>
      </c>
      <c r="M243" s="10">
        <f t="shared" si="658"/>
        <v>0.61370000000000002</v>
      </c>
      <c r="N243" s="10">
        <f t="shared" si="659"/>
        <v>0.92054999999999998</v>
      </c>
      <c r="O243" s="10">
        <f t="shared" si="660"/>
        <v>0.8075</v>
      </c>
      <c r="P243" s="10">
        <f t="shared" si="661"/>
        <v>0.64600000000000002</v>
      </c>
      <c r="Q243" s="10">
        <f t="shared" si="662"/>
        <v>0.96899999999999997</v>
      </c>
      <c r="R243" s="5">
        <v>0.85</v>
      </c>
      <c r="S243" s="5">
        <f t="shared" si="663"/>
        <v>0.68</v>
      </c>
      <c r="T243" s="5">
        <f t="shared" si="664"/>
        <v>1.02</v>
      </c>
      <c r="U243" s="3">
        <f t="shared" si="665"/>
        <v>0.86</v>
      </c>
      <c r="V243" s="3">
        <f t="shared" si="666"/>
        <v>0.69000000000000006</v>
      </c>
      <c r="W243" s="3">
        <f t="shared" si="667"/>
        <v>1.03</v>
      </c>
      <c r="X243" s="5">
        <v>0.87</v>
      </c>
      <c r="Y243" s="5">
        <v>0.82</v>
      </c>
      <c r="Z243" s="5">
        <v>0.92</v>
      </c>
      <c r="AA243" s="3">
        <f t="shared" si="668"/>
        <v>0.88</v>
      </c>
      <c r="AB243" s="3">
        <f t="shared" si="669"/>
        <v>0.83</v>
      </c>
      <c r="AC243" s="3">
        <f t="shared" si="670"/>
        <v>0.93</v>
      </c>
    </row>
    <row r="244" spans="1:29" x14ac:dyDescent="0.3">
      <c r="A244" s="3" t="s">
        <v>30</v>
      </c>
      <c r="B244" s="3" t="s">
        <v>44</v>
      </c>
      <c r="C244" s="3" t="s">
        <v>255</v>
      </c>
      <c r="D244" s="3" t="s">
        <v>256</v>
      </c>
      <c r="E244" s="8" t="s">
        <v>210</v>
      </c>
      <c r="F244" s="8" t="s">
        <v>108</v>
      </c>
      <c r="G244" s="13" t="s">
        <v>91</v>
      </c>
      <c r="H244" s="3" t="s">
        <v>88</v>
      </c>
      <c r="I244" s="3" t="s">
        <v>227</v>
      </c>
      <c r="J244" s="3" t="s">
        <v>228</v>
      </c>
      <c r="K244" s="3" t="s">
        <v>71</v>
      </c>
      <c r="L244" s="10">
        <f t="shared" ref="L244" si="671">O244*0.95</f>
        <v>0.76712499999999995</v>
      </c>
      <c r="M244" s="10">
        <f t="shared" ref="M244" si="672">P244*0.95</f>
        <v>0.61370000000000002</v>
      </c>
      <c r="N244" s="10">
        <f t="shared" ref="N244" si="673">Q244*0.95</f>
        <v>0.92054999999999998</v>
      </c>
      <c r="O244" s="10">
        <f t="shared" ref="O244" si="674">R244*0.95</f>
        <v>0.8075</v>
      </c>
      <c r="P244" s="10">
        <f t="shared" ref="P244" si="675">S244*0.95</f>
        <v>0.64600000000000002</v>
      </c>
      <c r="Q244" s="10">
        <f t="shared" ref="Q244" si="676">T244*0.95</f>
        <v>0.96899999999999997</v>
      </c>
      <c r="R244" s="5">
        <v>0.85</v>
      </c>
      <c r="S244" s="5">
        <f t="shared" ref="S244" si="677">R244*0.8</f>
        <v>0.68</v>
      </c>
      <c r="T244" s="5">
        <f t="shared" ref="T244" si="678">R244*1.2</f>
        <v>1.02</v>
      </c>
      <c r="U244" s="3">
        <f t="shared" ref="U244" si="679">R244+0.01</f>
        <v>0.86</v>
      </c>
      <c r="V244" s="3">
        <f t="shared" ref="V244" si="680">S244+0.01</f>
        <v>0.69000000000000006</v>
      </c>
      <c r="W244" s="3">
        <f t="shared" ref="W244" si="681">T244+0.01</f>
        <v>1.03</v>
      </c>
      <c r="X244" s="5">
        <v>0.87</v>
      </c>
      <c r="Y244" s="5">
        <v>0.82</v>
      </c>
      <c r="Z244" s="5">
        <v>0.92</v>
      </c>
      <c r="AA244" s="3">
        <f t="shared" ref="AA244" si="682">X244+0.01</f>
        <v>0.88</v>
      </c>
      <c r="AB244" s="3">
        <f t="shared" ref="AB244" si="683">Y244+0.01</f>
        <v>0.83</v>
      </c>
      <c r="AC244" s="3">
        <f t="shared" ref="AC244" si="684">Z244+0.01</f>
        <v>0.93</v>
      </c>
    </row>
    <row r="245" spans="1:29" x14ac:dyDescent="0.3">
      <c r="A245" s="3" t="s">
        <v>30</v>
      </c>
      <c r="B245" s="3" t="s">
        <v>44</v>
      </c>
      <c r="C245" s="3" t="s">
        <v>76</v>
      </c>
      <c r="D245" s="3" t="s">
        <v>136</v>
      </c>
      <c r="E245" s="8" t="s">
        <v>210</v>
      </c>
      <c r="F245" s="8" t="s">
        <v>108</v>
      </c>
      <c r="G245" s="13" t="s">
        <v>91</v>
      </c>
      <c r="H245" s="3" t="s">
        <v>88</v>
      </c>
      <c r="I245" s="3" t="s">
        <v>227</v>
      </c>
      <c r="J245" s="3" t="s">
        <v>228</v>
      </c>
      <c r="K245" s="3" t="s">
        <v>71</v>
      </c>
      <c r="L245" s="10">
        <f t="shared" si="657"/>
        <v>0.76712499999999995</v>
      </c>
      <c r="M245" s="10">
        <f t="shared" si="658"/>
        <v>0.61370000000000002</v>
      </c>
      <c r="N245" s="10">
        <f t="shared" si="659"/>
        <v>0.92054999999999998</v>
      </c>
      <c r="O245" s="10">
        <f t="shared" si="660"/>
        <v>0.8075</v>
      </c>
      <c r="P245" s="10">
        <f t="shared" si="661"/>
        <v>0.64600000000000002</v>
      </c>
      <c r="Q245" s="10">
        <f t="shared" si="662"/>
        <v>0.96899999999999997</v>
      </c>
      <c r="R245" s="5">
        <v>0.85</v>
      </c>
      <c r="S245" s="5">
        <f t="shared" si="663"/>
        <v>0.68</v>
      </c>
      <c r="T245" s="5">
        <f t="shared" si="664"/>
        <v>1.02</v>
      </c>
      <c r="U245" s="3">
        <f t="shared" si="665"/>
        <v>0.86</v>
      </c>
      <c r="V245" s="3">
        <f t="shared" si="666"/>
        <v>0.69000000000000006</v>
      </c>
      <c r="W245" s="3">
        <f t="shared" si="667"/>
        <v>1.03</v>
      </c>
      <c r="X245" s="5">
        <v>0.87</v>
      </c>
      <c r="Y245" s="5">
        <v>0.82</v>
      </c>
      <c r="Z245" s="5">
        <v>0.92</v>
      </c>
      <c r="AA245" s="3">
        <f t="shared" si="668"/>
        <v>0.88</v>
      </c>
      <c r="AB245" s="3">
        <f t="shared" si="669"/>
        <v>0.83</v>
      </c>
      <c r="AC245" s="3">
        <f t="shared" si="670"/>
        <v>0.93</v>
      </c>
    </row>
    <row r="246" spans="1:29" x14ac:dyDescent="0.3">
      <c r="A246" s="3" t="s">
        <v>30</v>
      </c>
      <c r="B246" s="3" t="s">
        <v>44</v>
      </c>
      <c r="C246" s="3" t="s">
        <v>134</v>
      </c>
      <c r="D246" s="3" t="s">
        <v>135</v>
      </c>
      <c r="E246" s="8" t="s">
        <v>210</v>
      </c>
      <c r="F246" s="8" t="s">
        <v>108</v>
      </c>
      <c r="G246" s="13" t="s">
        <v>91</v>
      </c>
      <c r="H246" s="3" t="s">
        <v>88</v>
      </c>
      <c r="I246" s="3" t="s">
        <v>227</v>
      </c>
      <c r="J246" s="3" t="s">
        <v>228</v>
      </c>
      <c r="K246" s="3" t="s">
        <v>71</v>
      </c>
      <c r="L246" s="10">
        <f t="shared" si="657"/>
        <v>0.76712499999999995</v>
      </c>
      <c r="M246" s="10">
        <f t="shared" si="658"/>
        <v>0.61370000000000002</v>
      </c>
      <c r="N246" s="10">
        <f t="shared" si="659"/>
        <v>0.92054999999999998</v>
      </c>
      <c r="O246" s="10">
        <f t="shared" si="660"/>
        <v>0.8075</v>
      </c>
      <c r="P246" s="10">
        <f t="shared" si="661"/>
        <v>0.64600000000000002</v>
      </c>
      <c r="Q246" s="10">
        <f t="shared" si="662"/>
        <v>0.96899999999999997</v>
      </c>
      <c r="R246" s="5">
        <v>0.85</v>
      </c>
      <c r="S246" s="5">
        <f t="shared" si="663"/>
        <v>0.68</v>
      </c>
      <c r="T246" s="5">
        <f t="shared" si="664"/>
        <v>1.02</v>
      </c>
      <c r="U246" s="3">
        <f t="shared" si="665"/>
        <v>0.86</v>
      </c>
      <c r="V246" s="3">
        <f t="shared" si="666"/>
        <v>0.69000000000000006</v>
      </c>
      <c r="W246" s="3">
        <f t="shared" si="667"/>
        <v>1.03</v>
      </c>
      <c r="X246" s="5">
        <v>0.87</v>
      </c>
      <c r="Y246" s="5">
        <v>0.82</v>
      </c>
      <c r="Z246" s="5">
        <v>0.92</v>
      </c>
      <c r="AA246" s="3">
        <f t="shared" si="668"/>
        <v>0.88</v>
      </c>
      <c r="AB246" s="3">
        <f t="shared" si="669"/>
        <v>0.83</v>
      </c>
      <c r="AC246" s="3">
        <f t="shared" si="670"/>
        <v>0.93</v>
      </c>
    </row>
    <row r="247" spans="1:29" x14ac:dyDescent="0.3">
      <c r="A247" s="3" t="s">
        <v>30</v>
      </c>
      <c r="B247" s="3" t="s">
        <v>199</v>
      </c>
      <c r="C247" s="3" t="s">
        <v>73</v>
      </c>
      <c r="D247" s="3" t="s">
        <v>132</v>
      </c>
      <c r="E247" s="8" t="s">
        <v>210</v>
      </c>
      <c r="F247" s="8" t="s">
        <v>108</v>
      </c>
      <c r="G247" s="13" t="s">
        <v>91</v>
      </c>
      <c r="H247" s="3" t="s">
        <v>87</v>
      </c>
      <c r="I247" s="3" t="s">
        <v>167</v>
      </c>
      <c r="J247" s="3" t="s">
        <v>213</v>
      </c>
      <c r="K247" s="3" t="s">
        <v>71</v>
      </c>
      <c r="L247" s="10">
        <f t="shared" ref="L247:L253" si="685">O247</f>
        <v>0.36</v>
      </c>
      <c r="M247" s="10">
        <f t="shared" ref="M247:M253" si="686">P247</f>
        <v>0.28799999999999998</v>
      </c>
      <c r="N247" s="10">
        <f t="shared" ref="N247:N253" si="687">Q247</f>
        <v>0.432</v>
      </c>
      <c r="O247" s="10">
        <f t="shared" ref="O247:O253" si="688">R247</f>
        <v>0.36</v>
      </c>
      <c r="P247" s="10">
        <f t="shared" ref="P247:P253" si="689">S247</f>
        <v>0.28799999999999998</v>
      </c>
      <c r="Q247" s="10">
        <f t="shared" ref="Q247:Q253" si="690">T247</f>
        <v>0.432</v>
      </c>
      <c r="R247" s="10">
        <v>0.36</v>
      </c>
      <c r="S247" s="5">
        <f t="shared" si="152"/>
        <v>0.28799999999999998</v>
      </c>
      <c r="T247" s="5">
        <f t="shared" si="153"/>
        <v>0.432</v>
      </c>
      <c r="U247" s="17">
        <f>R247*0.99</f>
        <v>0.35639999999999999</v>
      </c>
      <c r="V247" s="17">
        <f t="shared" ref="V247:V253" si="691">S247*0.99</f>
        <v>0.28511999999999998</v>
      </c>
      <c r="W247" s="17">
        <f t="shared" ref="W247:W253" si="692">T247*0.99</f>
        <v>0.42768</v>
      </c>
      <c r="X247" s="17">
        <f t="shared" ref="X247:X253" si="693">U247*0.99</f>
        <v>0.35283599999999998</v>
      </c>
      <c r="Y247" s="17">
        <f t="shared" ref="Y247:Y253" si="694">V247*0.99</f>
        <v>0.28226879999999999</v>
      </c>
      <c r="Z247" s="17">
        <f t="shared" ref="Z247:Z253" si="695">W247*0.99</f>
        <v>0.42340319999999998</v>
      </c>
      <c r="AA247" s="17">
        <f t="shared" ref="AA247:AA253" si="696">X247*0.99</f>
        <v>0.34930763999999997</v>
      </c>
      <c r="AB247" s="17">
        <f t="shared" ref="AB247:AB253" si="697">Y247*0.99</f>
        <v>0.27944611199999997</v>
      </c>
      <c r="AC247" s="17">
        <f t="shared" ref="AC247:AC253" si="698">Z247*0.99</f>
        <v>0.41916916799999998</v>
      </c>
    </row>
    <row r="248" spans="1:29" x14ac:dyDescent="0.3">
      <c r="A248" s="3" t="s">
        <v>30</v>
      </c>
      <c r="B248" s="3" t="s">
        <v>199</v>
      </c>
      <c r="C248" s="3" t="s">
        <v>74</v>
      </c>
      <c r="D248" s="3" t="s">
        <v>132</v>
      </c>
      <c r="E248" s="8" t="s">
        <v>210</v>
      </c>
      <c r="F248" s="8" t="s">
        <v>108</v>
      </c>
      <c r="G248" s="13" t="s">
        <v>91</v>
      </c>
      <c r="H248" s="3" t="s">
        <v>87</v>
      </c>
      <c r="I248" s="3" t="s">
        <v>167</v>
      </c>
      <c r="J248" s="3" t="s">
        <v>214</v>
      </c>
      <c r="K248" s="3" t="s">
        <v>71</v>
      </c>
      <c r="L248" s="10">
        <f t="shared" si="685"/>
        <v>0.37</v>
      </c>
      <c r="M248" s="10">
        <f t="shared" si="686"/>
        <v>0.29599999999999999</v>
      </c>
      <c r="N248" s="10">
        <f t="shared" si="687"/>
        <v>0.44400000000000001</v>
      </c>
      <c r="O248" s="10">
        <f t="shared" si="688"/>
        <v>0.37</v>
      </c>
      <c r="P248" s="10">
        <f t="shared" si="689"/>
        <v>0.29599999999999999</v>
      </c>
      <c r="Q248" s="10">
        <f t="shared" si="690"/>
        <v>0.44400000000000001</v>
      </c>
      <c r="R248" s="10">
        <v>0.37</v>
      </c>
      <c r="S248" s="5">
        <f t="shared" si="152"/>
        <v>0.29599999999999999</v>
      </c>
      <c r="T248" s="5">
        <f t="shared" si="153"/>
        <v>0.44400000000000001</v>
      </c>
      <c r="U248" s="17">
        <f t="shared" ref="U248:U253" si="699">R248*0.99</f>
        <v>0.36630000000000001</v>
      </c>
      <c r="V248" s="17">
        <f t="shared" si="691"/>
        <v>0.29303999999999997</v>
      </c>
      <c r="W248" s="17">
        <f t="shared" si="692"/>
        <v>0.43956000000000001</v>
      </c>
      <c r="X248" s="17">
        <f t="shared" si="693"/>
        <v>0.36263699999999999</v>
      </c>
      <c r="Y248" s="17">
        <f t="shared" si="694"/>
        <v>0.29010959999999997</v>
      </c>
      <c r="Z248" s="17">
        <f t="shared" si="695"/>
        <v>0.43516440000000001</v>
      </c>
      <c r="AA248" s="17">
        <f t="shared" si="696"/>
        <v>0.35901063</v>
      </c>
      <c r="AB248" s="17">
        <f t="shared" si="697"/>
        <v>0.28720850399999998</v>
      </c>
      <c r="AC248" s="17">
        <f t="shared" si="698"/>
        <v>0.43081275600000002</v>
      </c>
    </row>
    <row r="249" spans="1:29" x14ac:dyDescent="0.3">
      <c r="A249" s="3" t="s">
        <v>30</v>
      </c>
      <c r="B249" s="3" t="s">
        <v>199</v>
      </c>
      <c r="C249" s="3" t="s">
        <v>75</v>
      </c>
      <c r="D249" s="3" t="s">
        <v>132</v>
      </c>
      <c r="E249" s="8" t="s">
        <v>210</v>
      </c>
      <c r="F249" s="8" t="s">
        <v>108</v>
      </c>
      <c r="G249" s="13" t="s">
        <v>91</v>
      </c>
      <c r="H249" s="3" t="s">
        <v>87</v>
      </c>
      <c r="I249" s="3" t="s">
        <v>167</v>
      </c>
      <c r="J249" s="3" t="s">
        <v>215</v>
      </c>
      <c r="K249" s="3" t="s">
        <v>71</v>
      </c>
      <c r="L249" s="10">
        <f t="shared" si="685"/>
        <v>0.39</v>
      </c>
      <c r="M249" s="10">
        <f t="shared" si="686"/>
        <v>0.31200000000000006</v>
      </c>
      <c r="N249" s="10">
        <f t="shared" si="687"/>
        <v>0.46799999999999997</v>
      </c>
      <c r="O249" s="10">
        <f t="shared" si="688"/>
        <v>0.39</v>
      </c>
      <c r="P249" s="10">
        <f t="shared" si="689"/>
        <v>0.31200000000000006</v>
      </c>
      <c r="Q249" s="10">
        <f t="shared" si="690"/>
        <v>0.46799999999999997</v>
      </c>
      <c r="R249" s="10">
        <v>0.39</v>
      </c>
      <c r="S249" s="5">
        <f t="shared" si="152"/>
        <v>0.31200000000000006</v>
      </c>
      <c r="T249" s="5">
        <f t="shared" si="153"/>
        <v>0.46799999999999997</v>
      </c>
      <c r="U249" s="17">
        <f t="shared" si="699"/>
        <v>0.3861</v>
      </c>
      <c r="V249" s="17">
        <f t="shared" si="691"/>
        <v>0.30888000000000004</v>
      </c>
      <c r="W249" s="17">
        <f t="shared" si="692"/>
        <v>0.46331999999999995</v>
      </c>
      <c r="X249" s="17">
        <f t="shared" si="693"/>
        <v>0.382239</v>
      </c>
      <c r="Y249" s="17">
        <f t="shared" si="694"/>
        <v>0.30579120000000004</v>
      </c>
      <c r="Z249" s="17">
        <f t="shared" si="695"/>
        <v>0.45868679999999995</v>
      </c>
      <c r="AA249" s="17">
        <f t="shared" si="696"/>
        <v>0.37841660999999999</v>
      </c>
      <c r="AB249" s="17">
        <f t="shared" si="697"/>
        <v>0.30273328800000004</v>
      </c>
      <c r="AC249" s="17">
        <f t="shared" si="698"/>
        <v>0.45409993199999993</v>
      </c>
    </row>
    <row r="250" spans="1:29" x14ac:dyDescent="0.3">
      <c r="A250" s="3" t="s">
        <v>30</v>
      </c>
      <c r="B250" s="3" t="s">
        <v>199</v>
      </c>
      <c r="C250" s="3" t="s">
        <v>130</v>
      </c>
      <c r="D250" s="3" t="s">
        <v>133</v>
      </c>
      <c r="E250" s="8" t="s">
        <v>210</v>
      </c>
      <c r="F250" s="8" t="s">
        <v>108</v>
      </c>
      <c r="G250" s="13" t="s">
        <v>91</v>
      </c>
      <c r="H250" s="3" t="s">
        <v>87</v>
      </c>
      <c r="I250" s="3" t="s">
        <v>167</v>
      </c>
      <c r="J250" s="3" t="s">
        <v>216</v>
      </c>
      <c r="K250" s="3" t="s">
        <v>71</v>
      </c>
      <c r="L250" s="10">
        <f t="shared" si="685"/>
        <v>0.46</v>
      </c>
      <c r="M250" s="10">
        <f t="shared" si="686"/>
        <v>0.36800000000000005</v>
      </c>
      <c r="N250" s="10">
        <f t="shared" si="687"/>
        <v>0.55200000000000005</v>
      </c>
      <c r="O250" s="10">
        <f t="shared" si="688"/>
        <v>0.46</v>
      </c>
      <c r="P250" s="10">
        <f t="shared" si="689"/>
        <v>0.36800000000000005</v>
      </c>
      <c r="Q250" s="10">
        <f t="shared" si="690"/>
        <v>0.55200000000000005</v>
      </c>
      <c r="R250" s="10">
        <v>0.46</v>
      </c>
      <c r="S250" s="5">
        <f t="shared" si="152"/>
        <v>0.36800000000000005</v>
      </c>
      <c r="T250" s="5">
        <f t="shared" si="153"/>
        <v>0.55200000000000005</v>
      </c>
      <c r="U250" s="17">
        <f t="shared" si="699"/>
        <v>0.45540000000000003</v>
      </c>
      <c r="V250" s="17">
        <f t="shared" si="691"/>
        <v>0.36432000000000003</v>
      </c>
      <c r="W250" s="17">
        <f t="shared" si="692"/>
        <v>0.54648000000000008</v>
      </c>
      <c r="X250" s="17">
        <f t="shared" si="693"/>
        <v>0.45084600000000002</v>
      </c>
      <c r="Y250" s="17">
        <f t="shared" si="694"/>
        <v>0.36067680000000002</v>
      </c>
      <c r="Z250" s="17">
        <f t="shared" si="695"/>
        <v>0.54101520000000003</v>
      </c>
      <c r="AA250" s="17">
        <f t="shared" si="696"/>
        <v>0.44633754000000003</v>
      </c>
      <c r="AB250" s="17">
        <f t="shared" si="697"/>
        <v>0.35707003200000004</v>
      </c>
      <c r="AC250" s="17">
        <f t="shared" si="698"/>
        <v>0.53560504799999997</v>
      </c>
    </row>
    <row r="251" spans="1:29" x14ac:dyDescent="0.3">
      <c r="A251" s="3" t="s">
        <v>30</v>
      </c>
      <c r="B251" s="3" t="s">
        <v>199</v>
      </c>
      <c r="C251" s="3" t="s">
        <v>255</v>
      </c>
      <c r="D251" s="3" t="s">
        <v>256</v>
      </c>
      <c r="E251" s="8" t="s">
        <v>210</v>
      </c>
      <c r="F251" s="8" t="s">
        <v>108</v>
      </c>
      <c r="G251" s="13" t="s">
        <v>91</v>
      </c>
      <c r="H251" s="3" t="s">
        <v>87</v>
      </c>
      <c r="I251" s="3" t="s">
        <v>167</v>
      </c>
      <c r="J251" s="3" t="s">
        <v>217</v>
      </c>
      <c r="K251" s="3" t="s">
        <v>71</v>
      </c>
      <c r="L251" s="10">
        <f t="shared" ref="L251" si="700">O251</f>
        <v>0.39</v>
      </c>
      <c r="M251" s="10">
        <f t="shared" ref="M251" si="701">P251</f>
        <v>0.31200000000000006</v>
      </c>
      <c r="N251" s="10">
        <f t="shared" ref="N251" si="702">Q251</f>
        <v>0.46799999999999997</v>
      </c>
      <c r="O251" s="10">
        <f t="shared" ref="O251" si="703">R251</f>
        <v>0.39</v>
      </c>
      <c r="P251" s="10">
        <f t="shared" ref="P251" si="704">S251</f>
        <v>0.31200000000000006</v>
      </c>
      <c r="Q251" s="10">
        <f t="shared" ref="Q251" si="705">T251</f>
        <v>0.46799999999999997</v>
      </c>
      <c r="R251" s="10">
        <v>0.39</v>
      </c>
      <c r="S251" s="5">
        <f t="shared" ref="S251" si="706">R251*0.8</f>
        <v>0.31200000000000006</v>
      </c>
      <c r="T251" s="5">
        <f t="shared" ref="T251" si="707">R251*1.2</f>
        <v>0.46799999999999997</v>
      </c>
      <c r="U251" s="17">
        <f t="shared" ref="U251" si="708">R251*0.99</f>
        <v>0.3861</v>
      </c>
      <c r="V251" s="17">
        <f t="shared" ref="V251" si="709">S251*0.99</f>
        <v>0.30888000000000004</v>
      </c>
      <c r="W251" s="17">
        <f t="shared" ref="W251" si="710">T251*0.99</f>
        <v>0.46331999999999995</v>
      </c>
      <c r="X251" s="17">
        <f t="shared" ref="X251" si="711">U251*0.99</f>
        <v>0.382239</v>
      </c>
      <c r="Y251" s="17">
        <f t="shared" ref="Y251" si="712">V251*0.99</f>
        <v>0.30579120000000004</v>
      </c>
      <c r="Z251" s="17">
        <f t="shared" ref="Z251" si="713">W251*0.99</f>
        <v>0.45868679999999995</v>
      </c>
      <c r="AA251" s="17">
        <f t="shared" ref="AA251" si="714">X251*0.99</f>
        <v>0.37841660999999999</v>
      </c>
      <c r="AB251" s="17">
        <f t="shared" ref="AB251" si="715">Y251*0.99</f>
        <v>0.30273328800000004</v>
      </c>
      <c r="AC251" s="17">
        <f t="shared" ref="AC251" si="716">Z251*0.99</f>
        <v>0.45409993199999993</v>
      </c>
    </row>
    <row r="252" spans="1:29" x14ac:dyDescent="0.3">
      <c r="A252" s="3" t="s">
        <v>30</v>
      </c>
      <c r="B252" s="3" t="s">
        <v>199</v>
      </c>
      <c r="C252" s="3" t="s">
        <v>76</v>
      </c>
      <c r="D252" s="3" t="s">
        <v>136</v>
      </c>
      <c r="E252" s="8" t="s">
        <v>210</v>
      </c>
      <c r="F252" s="8" t="s">
        <v>108</v>
      </c>
      <c r="G252" s="13" t="s">
        <v>91</v>
      </c>
      <c r="H252" s="3" t="s">
        <v>87</v>
      </c>
      <c r="I252" s="3" t="s">
        <v>167</v>
      </c>
      <c r="J252" s="3" t="s">
        <v>217</v>
      </c>
      <c r="K252" s="3" t="s">
        <v>71</v>
      </c>
      <c r="L252" s="10">
        <f t="shared" si="685"/>
        <v>0.39</v>
      </c>
      <c r="M252" s="10">
        <f t="shared" si="686"/>
        <v>0.31200000000000006</v>
      </c>
      <c r="N252" s="10">
        <f t="shared" si="687"/>
        <v>0.46799999999999997</v>
      </c>
      <c r="O252" s="10">
        <f t="shared" si="688"/>
        <v>0.39</v>
      </c>
      <c r="P252" s="10">
        <f t="shared" si="689"/>
        <v>0.31200000000000006</v>
      </c>
      <c r="Q252" s="10">
        <f t="shared" si="690"/>
        <v>0.46799999999999997</v>
      </c>
      <c r="R252" s="10">
        <v>0.39</v>
      </c>
      <c r="S252" s="5">
        <f t="shared" si="152"/>
        <v>0.31200000000000006</v>
      </c>
      <c r="T252" s="5">
        <f t="shared" si="153"/>
        <v>0.46799999999999997</v>
      </c>
      <c r="U252" s="17">
        <f t="shared" si="699"/>
        <v>0.3861</v>
      </c>
      <c r="V252" s="17">
        <f t="shared" si="691"/>
        <v>0.30888000000000004</v>
      </c>
      <c r="W252" s="17">
        <f t="shared" si="692"/>
        <v>0.46331999999999995</v>
      </c>
      <c r="X252" s="17">
        <f t="shared" si="693"/>
        <v>0.382239</v>
      </c>
      <c r="Y252" s="17">
        <f t="shared" si="694"/>
        <v>0.30579120000000004</v>
      </c>
      <c r="Z252" s="17">
        <f t="shared" si="695"/>
        <v>0.45868679999999995</v>
      </c>
      <c r="AA252" s="17">
        <f t="shared" si="696"/>
        <v>0.37841660999999999</v>
      </c>
      <c r="AB252" s="17">
        <f t="shared" si="697"/>
        <v>0.30273328800000004</v>
      </c>
      <c r="AC252" s="17">
        <f t="shared" si="698"/>
        <v>0.45409993199999993</v>
      </c>
    </row>
    <row r="253" spans="1:29" x14ac:dyDescent="0.3">
      <c r="A253" s="3" t="s">
        <v>30</v>
      </c>
      <c r="B253" s="3" t="s">
        <v>199</v>
      </c>
      <c r="C253" s="3" t="s">
        <v>134</v>
      </c>
      <c r="D253" s="3" t="s">
        <v>135</v>
      </c>
      <c r="E253" s="8" t="s">
        <v>210</v>
      </c>
      <c r="F253" s="8" t="s">
        <v>108</v>
      </c>
      <c r="G253" s="13" t="s">
        <v>91</v>
      </c>
      <c r="H253" s="3" t="s">
        <v>87</v>
      </c>
      <c r="I253" s="3" t="s">
        <v>167</v>
      </c>
      <c r="J253" s="3" t="s">
        <v>218</v>
      </c>
      <c r="K253" s="3" t="s">
        <v>71</v>
      </c>
      <c r="L253" s="10">
        <f t="shared" si="685"/>
        <v>0.42</v>
      </c>
      <c r="M253" s="10">
        <f t="shared" si="686"/>
        <v>0.33600000000000002</v>
      </c>
      <c r="N253" s="10">
        <f t="shared" si="687"/>
        <v>0.504</v>
      </c>
      <c r="O253" s="10">
        <f t="shared" si="688"/>
        <v>0.42</v>
      </c>
      <c r="P253" s="10">
        <f t="shared" si="689"/>
        <v>0.33600000000000002</v>
      </c>
      <c r="Q253" s="10">
        <f t="shared" si="690"/>
        <v>0.504</v>
      </c>
      <c r="R253" s="10">
        <v>0.42</v>
      </c>
      <c r="S253" s="5">
        <f t="shared" si="152"/>
        <v>0.33600000000000002</v>
      </c>
      <c r="T253" s="5">
        <f t="shared" si="153"/>
        <v>0.504</v>
      </c>
      <c r="U253" s="17">
        <f t="shared" si="699"/>
        <v>0.4158</v>
      </c>
      <c r="V253" s="17">
        <f t="shared" si="691"/>
        <v>0.33263999999999999</v>
      </c>
      <c r="W253" s="17">
        <f t="shared" si="692"/>
        <v>0.49896000000000001</v>
      </c>
      <c r="X253" s="17">
        <f t="shared" si="693"/>
        <v>0.41164200000000001</v>
      </c>
      <c r="Y253" s="17">
        <f t="shared" si="694"/>
        <v>0.32931359999999998</v>
      </c>
      <c r="Z253" s="17">
        <f t="shared" si="695"/>
        <v>0.49397040000000003</v>
      </c>
      <c r="AA253" s="17">
        <f t="shared" si="696"/>
        <v>0.40752558</v>
      </c>
      <c r="AB253" s="17">
        <f t="shared" si="697"/>
        <v>0.32602046399999995</v>
      </c>
      <c r="AC253" s="17">
        <f t="shared" si="698"/>
        <v>0.48903069600000004</v>
      </c>
    </row>
    <row r="254" spans="1:29" x14ac:dyDescent="0.3">
      <c r="A254" s="3" t="s">
        <v>30</v>
      </c>
      <c r="B254" s="3" t="s">
        <v>36</v>
      </c>
      <c r="C254" s="3" t="s">
        <v>73</v>
      </c>
      <c r="D254" s="3" t="s">
        <v>132</v>
      </c>
      <c r="E254" s="8" t="s">
        <v>210</v>
      </c>
      <c r="F254" s="8" t="s">
        <v>108</v>
      </c>
      <c r="G254" s="13" t="s">
        <v>91</v>
      </c>
      <c r="H254" s="3" t="s">
        <v>87</v>
      </c>
      <c r="I254" s="3" t="s">
        <v>220</v>
      </c>
      <c r="J254" s="3" t="s">
        <v>219</v>
      </c>
      <c r="K254" s="3" t="s">
        <v>71</v>
      </c>
      <c r="L254" s="10">
        <f t="shared" ref="L254:L260" si="717">O254</f>
        <v>0.29879999999999995</v>
      </c>
      <c r="M254" s="10">
        <f t="shared" ref="M254:M260" si="718">P254</f>
        <v>0.29160000000000003</v>
      </c>
      <c r="N254" s="10">
        <f t="shared" ref="N254:N260" si="719">Q254</f>
        <v>0.30959999999999999</v>
      </c>
      <c r="O254" s="10">
        <f t="shared" ref="O254:O260" si="720">R254</f>
        <v>0.29879999999999995</v>
      </c>
      <c r="P254" s="10">
        <f t="shared" ref="P254:P260" si="721">S254</f>
        <v>0.29160000000000003</v>
      </c>
      <c r="Q254" s="10">
        <f t="shared" ref="Q254:Q260" si="722">T254</f>
        <v>0.30959999999999999</v>
      </c>
      <c r="R254" s="10">
        <f>R247*(1-0.17)</f>
        <v>0.29879999999999995</v>
      </c>
      <c r="S254" s="5">
        <f>R247*(1-0.19)</f>
        <v>0.29160000000000003</v>
      </c>
      <c r="T254" s="5">
        <f>R247*(1-0.14)</f>
        <v>0.30959999999999999</v>
      </c>
      <c r="U254" s="17">
        <f>R254*0.99</f>
        <v>0.29581199999999996</v>
      </c>
      <c r="V254" s="17">
        <f t="shared" ref="V254:V260" si="723">S254*0.99</f>
        <v>0.288684</v>
      </c>
      <c r="W254" s="17">
        <f t="shared" ref="W254:W260" si="724">T254*0.99</f>
        <v>0.306504</v>
      </c>
      <c r="X254" s="17">
        <f t="shared" ref="X254:X260" si="725">U254*0.99</f>
        <v>0.29285387999999996</v>
      </c>
      <c r="Y254" s="17">
        <f t="shared" ref="Y254:Y260" si="726">V254*0.99</f>
        <v>0.28579715999999999</v>
      </c>
      <c r="Z254" s="17">
        <f t="shared" ref="Z254:Z260" si="727">W254*0.99</f>
        <v>0.30343895999999998</v>
      </c>
      <c r="AA254" s="17">
        <f t="shared" ref="AA254:AA260" si="728">X254*0.99</f>
        <v>0.28992534119999996</v>
      </c>
      <c r="AB254" s="17">
        <f t="shared" ref="AB254:AB260" si="729">Y254*0.99</f>
        <v>0.28293918839999999</v>
      </c>
      <c r="AC254" s="17">
        <f t="shared" ref="AC254:AC260" si="730">Z254*0.99</f>
        <v>0.30040457039999996</v>
      </c>
    </row>
    <row r="255" spans="1:29" x14ac:dyDescent="0.3">
      <c r="A255" s="3" t="s">
        <v>30</v>
      </c>
      <c r="B255" s="3" t="s">
        <v>36</v>
      </c>
      <c r="C255" s="3" t="s">
        <v>74</v>
      </c>
      <c r="D255" s="3" t="s">
        <v>132</v>
      </c>
      <c r="E255" s="8" t="s">
        <v>210</v>
      </c>
      <c r="F255" s="8" t="s">
        <v>108</v>
      </c>
      <c r="G255" s="13" t="s">
        <v>91</v>
      </c>
      <c r="H255" s="3" t="s">
        <v>87</v>
      </c>
      <c r="I255" s="3" t="s">
        <v>220</v>
      </c>
      <c r="J255" s="3" t="s">
        <v>219</v>
      </c>
      <c r="K255" s="3" t="s">
        <v>71</v>
      </c>
      <c r="L255" s="10">
        <f t="shared" si="717"/>
        <v>0.30709999999999998</v>
      </c>
      <c r="M255" s="10">
        <f t="shared" si="718"/>
        <v>0.29970000000000002</v>
      </c>
      <c r="N255" s="10">
        <f t="shared" si="719"/>
        <v>0.31819999999999998</v>
      </c>
      <c r="O255" s="10">
        <f t="shared" si="720"/>
        <v>0.30709999999999998</v>
      </c>
      <c r="P255" s="10">
        <f t="shared" si="721"/>
        <v>0.29970000000000002</v>
      </c>
      <c r="Q255" s="10">
        <f t="shared" si="722"/>
        <v>0.31819999999999998</v>
      </c>
      <c r="R255" s="10">
        <f>R248*(1-0.17)</f>
        <v>0.30709999999999998</v>
      </c>
      <c r="S255" s="5">
        <f>R248*(1-0.19)</f>
        <v>0.29970000000000002</v>
      </c>
      <c r="T255" s="5">
        <f>R248*(1-0.14)</f>
        <v>0.31819999999999998</v>
      </c>
      <c r="U255" s="17">
        <f t="shared" ref="U255:U260" si="731">R255*0.99</f>
        <v>0.30402899999999999</v>
      </c>
      <c r="V255" s="17">
        <f t="shared" si="723"/>
        <v>0.29670299999999999</v>
      </c>
      <c r="W255" s="17">
        <f t="shared" si="724"/>
        <v>0.31501799999999996</v>
      </c>
      <c r="X255" s="17">
        <f t="shared" si="725"/>
        <v>0.30098870999999999</v>
      </c>
      <c r="Y255" s="17">
        <f t="shared" si="726"/>
        <v>0.29373597000000001</v>
      </c>
      <c r="Z255" s="17">
        <f t="shared" si="727"/>
        <v>0.31186781999999996</v>
      </c>
      <c r="AA255" s="17">
        <f t="shared" si="728"/>
        <v>0.2979788229</v>
      </c>
      <c r="AB255" s="17">
        <f t="shared" si="729"/>
        <v>0.29079861030000004</v>
      </c>
      <c r="AC255" s="17">
        <f t="shared" si="730"/>
        <v>0.30874914179999996</v>
      </c>
    </row>
    <row r="256" spans="1:29" x14ac:dyDescent="0.3">
      <c r="A256" s="3" t="s">
        <v>30</v>
      </c>
      <c r="B256" s="3" t="s">
        <v>36</v>
      </c>
      <c r="C256" s="3" t="s">
        <v>75</v>
      </c>
      <c r="D256" s="3" t="s">
        <v>132</v>
      </c>
      <c r="E256" s="8" t="s">
        <v>210</v>
      </c>
      <c r="F256" s="8" t="s">
        <v>108</v>
      </c>
      <c r="G256" s="13" t="s">
        <v>91</v>
      </c>
      <c r="H256" s="3" t="s">
        <v>87</v>
      </c>
      <c r="I256" s="3" t="s">
        <v>220</v>
      </c>
      <c r="J256" s="3" t="s">
        <v>219</v>
      </c>
      <c r="K256" s="3" t="s">
        <v>71</v>
      </c>
      <c r="L256" s="10">
        <f t="shared" si="717"/>
        <v>0.32369999999999999</v>
      </c>
      <c r="M256" s="10">
        <f t="shared" si="718"/>
        <v>0.31590000000000001</v>
      </c>
      <c r="N256" s="10">
        <f t="shared" si="719"/>
        <v>0.33540000000000003</v>
      </c>
      <c r="O256" s="10">
        <f t="shared" si="720"/>
        <v>0.32369999999999999</v>
      </c>
      <c r="P256" s="10">
        <f t="shared" si="721"/>
        <v>0.31590000000000001</v>
      </c>
      <c r="Q256" s="10">
        <f t="shared" si="722"/>
        <v>0.33540000000000003</v>
      </c>
      <c r="R256" s="10">
        <f>R249*(1-0.17)</f>
        <v>0.32369999999999999</v>
      </c>
      <c r="S256" s="5">
        <f>R249*(1-0.19)</f>
        <v>0.31590000000000001</v>
      </c>
      <c r="T256" s="5">
        <f>R249*(1-0.14)</f>
        <v>0.33540000000000003</v>
      </c>
      <c r="U256" s="17">
        <f t="shared" si="731"/>
        <v>0.320463</v>
      </c>
      <c r="V256" s="17">
        <f t="shared" si="723"/>
        <v>0.31274099999999999</v>
      </c>
      <c r="W256" s="17">
        <f t="shared" si="724"/>
        <v>0.33204600000000001</v>
      </c>
      <c r="X256" s="17">
        <f t="shared" si="725"/>
        <v>0.31725837000000001</v>
      </c>
      <c r="Y256" s="17">
        <f t="shared" si="726"/>
        <v>0.30961358999999999</v>
      </c>
      <c r="Z256" s="17">
        <f t="shared" si="727"/>
        <v>0.32872553999999998</v>
      </c>
      <c r="AA256" s="17">
        <f t="shared" si="728"/>
        <v>0.3140857863</v>
      </c>
      <c r="AB256" s="17">
        <f t="shared" si="729"/>
        <v>0.30651745409999998</v>
      </c>
      <c r="AC256" s="17">
        <f t="shared" si="730"/>
        <v>0.32543828459999996</v>
      </c>
    </row>
    <row r="257" spans="1:29" x14ac:dyDescent="0.3">
      <c r="A257" s="3" t="s">
        <v>30</v>
      </c>
      <c r="B257" s="3" t="s">
        <v>36</v>
      </c>
      <c r="C257" s="3" t="s">
        <v>130</v>
      </c>
      <c r="D257" s="3" t="s">
        <v>133</v>
      </c>
      <c r="E257" s="8" t="s">
        <v>210</v>
      </c>
      <c r="F257" s="8" t="s">
        <v>108</v>
      </c>
      <c r="G257" s="13" t="s">
        <v>91</v>
      </c>
      <c r="H257" s="3" t="s">
        <v>87</v>
      </c>
      <c r="I257" s="3" t="s">
        <v>220</v>
      </c>
      <c r="J257" s="3" t="s">
        <v>219</v>
      </c>
      <c r="K257" s="3" t="s">
        <v>71</v>
      </c>
      <c r="L257" s="10">
        <f t="shared" si="717"/>
        <v>0.38179999999999997</v>
      </c>
      <c r="M257" s="10">
        <f t="shared" si="718"/>
        <v>0.37260000000000004</v>
      </c>
      <c r="N257" s="10">
        <f t="shared" si="719"/>
        <v>0.39560000000000001</v>
      </c>
      <c r="O257" s="10">
        <f t="shared" si="720"/>
        <v>0.38179999999999997</v>
      </c>
      <c r="P257" s="10">
        <f t="shared" si="721"/>
        <v>0.37260000000000004</v>
      </c>
      <c r="Q257" s="10">
        <f t="shared" si="722"/>
        <v>0.39560000000000001</v>
      </c>
      <c r="R257" s="10">
        <f>R250*(1-0.17)</f>
        <v>0.38179999999999997</v>
      </c>
      <c r="S257" s="5">
        <f>R250*(1-0.19)</f>
        <v>0.37260000000000004</v>
      </c>
      <c r="T257" s="5">
        <f>R250*(1-0.14)</f>
        <v>0.39560000000000001</v>
      </c>
      <c r="U257" s="17">
        <f t="shared" si="731"/>
        <v>0.37798199999999998</v>
      </c>
      <c r="V257" s="17">
        <f t="shared" si="723"/>
        <v>0.36887400000000004</v>
      </c>
      <c r="W257" s="17">
        <f t="shared" si="724"/>
        <v>0.39164399999999999</v>
      </c>
      <c r="X257" s="17">
        <f t="shared" si="725"/>
        <v>0.37420218</v>
      </c>
      <c r="Y257" s="17">
        <f t="shared" si="726"/>
        <v>0.36518526000000001</v>
      </c>
      <c r="Z257" s="17">
        <f t="shared" si="727"/>
        <v>0.38772755999999997</v>
      </c>
      <c r="AA257" s="17">
        <f t="shared" si="728"/>
        <v>0.3704601582</v>
      </c>
      <c r="AB257" s="17">
        <f t="shared" si="729"/>
        <v>0.36153340740000001</v>
      </c>
      <c r="AC257" s="17">
        <f t="shared" si="730"/>
        <v>0.38385028439999996</v>
      </c>
    </row>
    <row r="258" spans="1:29" x14ac:dyDescent="0.3">
      <c r="A258" s="3" t="s">
        <v>30</v>
      </c>
      <c r="B258" s="3" t="s">
        <v>36</v>
      </c>
      <c r="C258" s="3" t="s">
        <v>255</v>
      </c>
      <c r="D258" s="3" t="s">
        <v>256</v>
      </c>
      <c r="E258" s="8" t="s">
        <v>210</v>
      </c>
      <c r="F258" s="8" t="s">
        <v>108</v>
      </c>
      <c r="G258" s="13" t="s">
        <v>91</v>
      </c>
      <c r="H258" s="3" t="s">
        <v>87</v>
      </c>
      <c r="I258" s="3" t="s">
        <v>220</v>
      </c>
      <c r="J258" s="3" t="s">
        <v>219</v>
      </c>
      <c r="K258" s="3" t="s">
        <v>71</v>
      </c>
      <c r="L258" s="10">
        <f t="shared" ref="L258" si="732">O258</f>
        <v>0.32369999999999999</v>
      </c>
      <c r="M258" s="10">
        <f t="shared" ref="M258" si="733">P258</f>
        <v>0.31590000000000001</v>
      </c>
      <c r="N258" s="10">
        <f t="shared" ref="N258" si="734">Q258</f>
        <v>0.33540000000000003</v>
      </c>
      <c r="O258" s="10">
        <f t="shared" ref="O258" si="735">R258</f>
        <v>0.32369999999999999</v>
      </c>
      <c r="P258" s="10">
        <f t="shared" ref="P258" si="736">S258</f>
        <v>0.31590000000000001</v>
      </c>
      <c r="Q258" s="10">
        <f t="shared" ref="Q258" si="737">T258</f>
        <v>0.33540000000000003</v>
      </c>
      <c r="R258" s="10">
        <f t="shared" ref="R258:R259" si="738">R251*(1-0.17)</f>
        <v>0.32369999999999999</v>
      </c>
      <c r="S258" s="5">
        <f>R251*(1-0.19)</f>
        <v>0.31590000000000001</v>
      </c>
      <c r="T258" s="5">
        <f>R251*(1-0.14)</f>
        <v>0.33540000000000003</v>
      </c>
      <c r="U258" s="17">
        <f t="shared" ref="U258" si="739">R258*0.99</f>
        <v>0.320463</v>
      </c>
      <c r="V258" s="17">
        <f t="shared" ref="V258" si="740">S258*0.99</f>
        <v>0.31274099999999999</v>
      </c>
      <c r="W258" s="17">
        <f t="shared" ref="W258" si="741">T258*0.99</f>
        <v>0.33204600000000001</v>
      </c>
      <c r="X258" s="17">
        <f t="shared" ref="X258" si="742">U258*0.99</f>
        <v>0.31725837000000001</v>
      </c>
      <c r="Y258" s="17">
        <f t="shared" ref="Y258" si="743">V258*0.99</f>
        <v>0.30961358999999999</v>
      </c>
      <c r="Z258" s="17">
        <f t="shared" ref="Z258" si="744">W258*0.99</f>
        <v>0.32872553999999998</v>
      </c>
      <c r="AA258" s="17">
        <f t="shared" ref="AA258" si="745">X258*0.99</f>
        <v>0.3140857863</v>
      </c>
      <c r="AB258" s="17">
        <f t="shared" ref="AB258" si="746">Y258*0.99</f>
        <v>0.30651745409999998</v>
      </c>
      <c r="AC258" s="17">
        <f t="shared" ref="AC258" si="747">Z258*0.99</f>
        <v>0.32543828459999996</v>
      </c>
    </row>
    <row r="259" spans="1:29" x14ac:dyDescent="0.3">
      <c r="A259" s="3" t="s">
        <v>30</v>
      </c>
      <c r="B259" s="3" t="s">
        <v>36</v>
      </c>
      <c r="C259" s="3" t="s">
        <v>76</v>
      </c>
      <c r="D259" s="3" t="s">
        <v>136</v>
      </c>
      <c r="E259" s="8" t="s">
        <v>210</v>
      </c>
      <c r="F259" s="8" t="s">
        <v>108</v>
      </c>
      <c r="G259" s="13" t="s">
        <v>91</v>
      </c>
      <c r="H259" s="3" t="s">
        <v>87</v>
      </c>
      <c r="I259" s="3" t="s">
        <v>220</v>
      </c>
      <c r="J259" s="3" t="s">
        <v>219</v>
      </c>
      <c r="K259" s="3" t="s">
        <v>71</v>
      </c>
      <c r="L259" s="10">
        <f t="shared" si="717"/>
        <v>0.32369999999999999</v>
      </c>
      <c r="M259" s="10">
        <f t="shared" si="718"/>
        <v>0.31590000000000001</v>
      </c>
      <c r="N259" s="10">
        <f t="shared" si="719"/>
        <v>0.33540000000000003</v>
      </c>
      <c r="O259" s="10">
        <f t="shared" si="720"/>
        <v>0.32369999999999999</v>
      </c>
      <c r="P259" s="10">
        <f t="shared" si="721"/>
        <v>0.31590000000000001</v>
      </c>
      <c r="Q259" s="10">
        <f t="shared" si="722"/>
        <v>0.33540000000000003</v>
      </c>
      <c r="R259" s="10">
        <f t="shared" si="738"/>
        <v>0.32369999999999999</v>
      </c>
      <c r="S259" s="5">
        <f>R252*(1-0.19)</f>
        <v>0.31590000000000001</v>
      </c>
      <c r="T259" s="5">
        <f>R252*(1-0.14)</f>
        <v>0.33540000000000003</v>
      </c>
      <c r="U259" s="17">
        <f t="shared" si="731"/>
        <v>0.320463</v>
      </c>
      <c r="V259" s="17">
        <f t="shared" si="723"/>
        <v>0.31274099999999999</v>
      </c>
      <c r="W259" s="17">
        <f t="shared" si="724"/>
        <v>0.33204600000000001</v>
      </c>
      <c r="X259" s="17">
        <f t="shared" si="725"/>
        <v>0.31725837000000001</v>
      </c>
      <c r="Y259" s="17">
        <f t="shared" si="726"/>
        <v>0.30961358999999999</v>
      </c>
      <c r="Z259" s="17">
        <f t="shared" si="727"/>
        <v>0.32872553999999998</v>
      </c>
      <c r="AA259" s="17">
        <f t="shared" si="728"/>
        <v>0.3140857863</v>
      </c>
      <c r="AB259" s="17">
        <f t="shared" si="729"/>
        <v>0.30651745409999998</v>
      </c>
      <c r="AC259" s="17">
        <f t="shared" si="730"/>
        <v>0.32543828459999996</v>
      </c>
    </row>
    <row r="260" spans="1:29" x14ac:dyDescent="0.3">
      <c r="A260" s="3" t="s">
        <v>30</v>
      </c>
      <c r="B260" s="3" t="s">
        <v>36</v>
      </c>
      <c r="C260" s="3" t="s">
        <v>134</v>
      </c>
      <c r="D260" s="3" t="s">
        <v>135</v>
      </c>
      <c r="E260" s="8" t="s">
        <v>210</v>
      </c>
      <c r="F260" s="8" t="s">
        <v>108</v>
      </c>
      <c r="G260" s="13" t="s">
        <v>91</v>
      </c>
      <c r="H260" s="3" t="s">
        <v>87</v>
      </c>
      <c r="I260" s="3" t="s">
        <v>220</v>
      </c>
      <c r="J260" s="3" t="s">
        <v>219</v>
      </c>
      <c r="K260" s="3" t="s">
        <v>71</v>
      </c>
      <c r="L260" s="10">
        <f t="shared" si="717"/>
        <v>0.34859999999999997</v>
      </c>
      <c r="M260" s="10">
        <f t="shared" si="718"/>
        <v>0.3402</v>
      </c>
      <c r="N260" s="10">
        <f t="shared" si="719"/>
        <v>0.36119999999999997</v>
      </c>
      <c r="O260" s="10">
        <f t="shared" si="720"/>
        <v>0.34859999999999997</v>
      </c>
      <c r="P260" s="10">
        <f t="shared" si="721"/>
        <v>0.3402</v>
      </c>
      <c r="Q260" s="10">
        <f t="shared" si="722"/>
        <v>0.36119999999999997</v>
      </c>
      <c r="R260" s="10">
        <f>R253*(1-0.17)</f>
        <v>0.34859999999999997</v>
      </c>
      <c r="S260" s="5">
        <f>R253*(1-0.19)</f>
        <v>0.3402</v>
      </c>
      <c r="T260" s="5">
        <f>R253*(1-0.14)</f>
        <v>0.36119999999999997</v>
      </c>
      <c r="U260" s="17">
        <f t="shared" si="731"/>
        <v>0.34511399999999998</v>
      </c>
      <c r="V260" s="17">
        <f t="shared" si="723"/>
        <v>0.33679799999999999</v>
      </c>
      <c r="W260" s="17">
        <f t="shared" si="724"/>
        <v>0.35758799999999996</v>
      </c>
      <c r="X260" s="17">
        <f t="shared" si="725"/>
        <v>0.34166285999999996</v>
      </c>
      <c r="Y260" s="17">
        <f t="shared" si="726"/>
        <v>0.33343001999999999</v>
      </c>
      <c r="Z260" s="17">
        <f t="shared" si="727"/>
        <v>0.35401211999999999</v>
      </c>
      <c r="AA260" s="17">
        <f t="shared" si="728"/>
        <v>0.33824623139999993</v>
      </c>
      <c r="AB260" s="17">
        <f t="shared" si="729"/>
        <v>0.33009571979999996</v>
      </c>
      <c r="AC260" s="17">
        <f t="shared" si="730"/>
        <v>0.35047199879999996</v>
      </c>
    </row>
    <row r="261" spans="1:29" x14ac:dyDescent="0.3">
      <c r="A261" s="3" t="s">
        <v>30</v>
      </c>
      <c r="B261" s="3" t="s">
        <v>44</v>
      </c>
      <c r="C261" s="3" t="s">
        <v>73</v>
      </c>
      <c r="D261" s="3" t="s">
        <v>132</v>
      </c>
      <c r="E261" s="8" t="s">
        <v>211</v>
      </c>
      <c r="F261" s="8" t="s">
        <v>108</v>
      </c>
      <c r="G261" s="13" t="s">
        <v>91</v>
      </c>
      <c r="H261" s="3" t="s">
        <v>88</v>
      </c>
      <c r="I261" s="3" t="s">
        <v>227</v>
      </c>
      <c r="J261" s="3" t="s">
        <v>228</v>
      </c>
      <c r="K261" s="3" t="s">
        <v>71</v>
      </c>
      <c r="L261" s="10">
        <f>L263*0.9</f>
        <v>0.69041249999999998</v>
      </c>
      <c r="M261" s="10">
        <f t="shared" ref="M261:AC261" si="748">M263*0.9</f>
        <v>0.55232999999999999</v>
      </c>
      <c r="N261" s="10">
        <f t="shared" si="748"/>
        <v>0.82849499999999998</v>
      </c>
      <c r="O261" s="10">
        <f t="shared" si="748"/>
        <v>0.72675000000000001</v>
      </c>
      <c r="P261" s="10">
        <f t="shared" si="748"/>
        <v>0.58140000000000003</v>
      </c>
      <c r="Q261" s="10">
        <f t="shared" si="748"/>
        <v>0.87209999999999999</v>
      </c>
      <c r="R261" s="10">
        <f t="shared" si="748"/>
        <v>0.76500000000000001</v>
      </c>
      <c r="S261" s="10">
        <f t="shared" si="748"/>
        <v>0.6120000000000001</v>
      </c>
      <c r="T261" s="10">
        <f t="shared" si="748"/>
        <v>0.91800000000000004</v>
      </c>
      <c r="U261" s="10">
        <f t="shared" si="748"/>
        <v>0.77400000000000002</v>
      </c>
      <c r="V261" s="10">
        <f t="shared" si="748"/>
        <v>0.62100000000000011</v>
      </c>
      <c r="W261" s="10">
        <f t="shared" si="748"/>
        <v>0.92700000000000005</v>
      </c>
      <c r="X261" s="10">
        <f t="shared" si="748"/>
        <v>0.78300000000000003</v>
      </c>
      <c r="Y261" s="10">
        <f t="shared" si="748"/>
        <v>0.73799999999999999</v>
      </c>
      <c r="Z261" s="10">
        <f t="shared" si="748"/>
        <v>0.82800000000000007</v>
      </c>
      <c r="AA261" s="10">
        <f t="shared" si="748"/>
        <v>0.79200000000000004</v>
      </c>
      <c r="AB261" s="10">
        <f t="shared" si="748"/>
        <v>0.747</v>
      </c>
      <c r="AC261" s="10">
        <f t="shared" si="748"/>
        <v>0.83700000000000008</v>
      </c>
    </row>
    <row r="262" spans="1:29" x14ac:dyDescent="0.3">
      <c r="A262" s="3" t="s">
        <v>30</v>
      </c>
      <c r="B262" s="3" t="s">
        <v>44</v>
      </c>
      <c r="C262" s="3" t="s">
        <v>74</v>
      </c>
      <c r="D262" s="3" t="s">
        <v>132</v>
      </c>
      <c r="E262" s="8" t="s">
        <v>211</v>
      </c>
      <c r="F262" s="8" t="s">
        <v>108</v>
      </c>
      <c r="G262" s="13" t="s">
        <v>91</v>
      </c>
      <c r="H262" s="3" t="s">
        <v>88</v>
      </c>
      <c r="I262" s="3" t="s">
        <v>227</v>
      </c>
      <c r="J262" s="3" t="s">
        <v>228</v>
      </c>
      <c r="K262" s="3" t="s">
        <v>71</v>
      </c>
      <c r="L262" s="10">
        <f>L263*0.95</f>
        <v>0.72876874999999997</v>
      </c>
      <c r="M262" s="10">
        <f t="shared" ref="M262" si="749">M263*0.95</f>
        <v>0.58301499999999995</v>
      </c>
      <c r="N262" s="10">
        <f t="shared" ref="N262" si="750">N263*0.95</f>
        <v>0.87452249999999998</v>
      </c>
      <c r="O262" s="10">
        <f t="shared" ref="O262" si="751">O263*0.95</f>
        <v>0.76712499999999995</v>
      </c>
      <c r="P262" s="10">
        <f t="shared" ref="P262" si="752">P263*0.95</f>
        <v>0.61370000000000002</v>
      </c>
      <c r="Q262" s="10">
        <f t="shared" ref="Q262" si="753">Q263*0.95</f>
        <v>0.92054999999999998</v>
      </c>
      <c r="R262" s="10">
        <f t="shared" ref="R262" si="754">R263*0.95</f>
        <v>0.8075</v>
      </c>
      <c r="S262" s="10">
        <f t="shared" ref="S262" si="755">S263*0.95</f>
        <v>0.64600000000000002</v>
      </c>
      <c r="T262" s="10">
        <f t="shared" ref="T262" si="756">T263*0.95</f>
        <v>0.96899999999999997</v>
      </c>
      <c r="U262" s="10">
        <f t="shared" ref="U262" si="757">U263*0.95</f>
        <v>0.81699999999999995</v>
      </c>
      <c r="V262" s="10">
        <f t="shared" ref="V262" si="758">V263*0.95</f>
        <v>0.65549999999999997</v>
      </c>
      <c r="W262" s="10">
        <f t="shared" ref="W262" si="759">W263*0.95</f>
        <v>0.97849999999999993</v>
      </c>
      <c r="X262" s="10">
        <f t="shared" ref="X262" si="760">X263*0.95</f>
        <v>0.82650000000000001</v>
      </c>
      <c r="Y262" s="10">
        <f t="shared" ref="Y262" si="761">Y263*0.95</f>
        <v>0.77899999999999991</v>
      </c>
      <c r="Z262" s="10">
        <f t="shared" ref="Z262" si="762">Z263*0.95</f>
        <v>0.874</v>
      </c>
      <c r="AA262" s="10">
        <f t="shared" ref="AA262" si="763">AA263*0.95</f>
        <v>0.83599999999999997</v>
      </c>
      <c r="AB262" s="10">
        <f t="shared" ref="AB262" si="764">AB263*0.95</f>
        <v>0.78849999999999998</v>
      </c>
      <c r="AC262" s="10">
        <f t="shared" ref="AC262" si="765">AC263*0.95</f>
        <v>0.88349999999999995</v>
      </c>
    </row>
    <row r="263" spans="1:29" x14ac:dyDescent="0.3">
      <c r="A263" s="3" t="s">
        <v>30</v>
      </c>
      <c r="B263" s="3" t="s">
        <v>44</v>
      </c>
      <c r="C263" s="3" t="s">
        <v>75</v>
      </c>
      <c r="D263" s="3" t="s">
        <v>132</v>
      </c>
      <c r="E263" s="8" t="s">
        <v>211</v>
      </c>
      <c r="F263" s="8" t="s">
        <v>108</v>
      </c>
      <c r="G263" s="13" t="s">
        <v>91</v>
      </c>
      <c r="H263" s="3" t="s">
        <v>88</v>
      </c>
      <c r="I263" s="3" t="s">
        <v>227</v>
      </c>
      <c r="J263" s="3" t="s">
        <v>228</v>
      </c>
      <c r="K263" s="3" t="s">
        <v>71</v>
      </c>
      <c r="L263" s="10">
        <f t="shared" ref="L263:L267" si="766">O263*0.95</f>
        <v>0.76712499999999995</v>
      </c>
      <c r="M263" s="10">
        <f t="shared" ref="M263:M267" si="767">P263*0.95</f>
        <v>0.61370000000000002</v>
      </c>
      <c r="N263" s="10">
        <f t="shared" ref="N263:N267" si="768">Q263*0.95</f>
        <v>0.92054999999999998</v>
      </c>
      <c r="O263" s="10">
        <f t="shared" ref="O263:O267" si="769">R263*0.95</f>
        <v>0.8075</v>
      </c>
      <c r="P263" s="10">
        <f t="shared" ref="P263:P267" si="770">S263*0.95</f>
        <v>0.64600000000000002</v>
      </c>
      <c r="Q263" s="10">
        <f t="shared" ref="Q263:Q267" si="771">T263*0.95</f>
        <v>0.96899999999999997</v>
      </c>
      <c r="R263" s="5">
        <v>0.85</v>
      </c>
      <c r="S263" s="5">
        <f t="shared" ref="S263:S267" si="772">R263*0.8</f>
        <v>0.68</v>
      </c>
      <c r="T263" s="5">
        <f t="shared" ref="T263:T267" si="773">R263*1.2</f>
        <v>1.02</v>
      </c>
      <c r="U263" s="3">
        <f t="shared" ref="U263:U267" si="774">R263+0.01</f>
        <v>0.86</v>
      </c>
      <c r="V263" s="3">
        <f t="shared" ref="V263:V267" si="775">S263+0.01</f>
        <v>0.69000000000000006</v>
      </c>
      <c r="W263" s="3">
        <f t="shared" ref="W263:W267" si="776">T263+0.01</f>
        <v>1.03</v>
      </c>
      <c r="X263" s="5">
        <v>0.87</v>
      </c>
      <c r="Y263" s="5">
        <v>0.82</v>
      </c>
      <c r="Z263" s="5">
        <v>0.92</v>
      </c>
      <c r="AA263" s="3">
        <f t="shared" ref="AA263:AA267" si="777">X263+0.01</f>
        <v>0.88</v>
      </c>
      <c r="AB263" s="3">
        <f t="shared" ref="AB263:AB267" si="778">Y263+0.01</f>
        <v>0.83</v>
      </c>
      <c r="AC263" s="3">
        <f t="shared" ref="AC263:AC267" si="779">Z263+0.01</f>
        <v>0.93</v>
      </c>
    </row>
    <row r="264" spans="1:29" x14ac:dyDescent="0.3">
      <c r="A264" s="3" t="s">
        <v>30</v>
      </c>
      <c r="B264" s="3" t="s">
        <v>44</v>
      </c>
      <c r="C264" s="3" t="s">
        <v>130</v>
      </c>
      <c r="D264" s="3" t="s">
        <v>133</v>
      </c>
      <c r="E264" s="8" t="s">
        <v>211</v>
      </c>
      <c r="F264" s="8" t="s">
        <v>108</v>
      </c>
      <c r="G264" s="13" t="s">
        <v>91</v>
      </c>
      <c r="H264" s="3" t="s">
        <v>88</v>
      </c>
      <c r="I264" s="3" t="s">
        <v>227</v>
      </c>
      <c r="J264" s="3" t="s">
        <v>228</v>
      </c>
      <c r="K264" s="3" t="s">
        <v>71</v>
      </c>
      <c r="L264" s="10">
        <f t="shared" si="766"/>
        <v>0.76712499999999995</v>
      </c>
      <c r="M264" s="10">
        <f t="shared" si="767"/>
        <v>0.61370000000000002</v>
      </c>
      <c r="N264" s="10">
        <f t="shared" si="768"/>
        <v>0.92054999999999998</v>
      </c>
      <c r="O264" s="10">
        <f t="shared" si="769"/>
        <v>0.8075</v>
      </c>
      <c r="P264" s="10">
        <f t="shared" si="770"/>
        <v>0.64600000000000002</v>
      </c>
      <c r="Q264" s="10">
        <f t="shared" si="771"/>
        <v>0.96899999999999997</v>
      </c>
      <c r="R264" s="5">
        <v>0.85</v>
      </c>
      <c r="S264" s="5">
        <f t="shared" si="772"/>
        <v>0.68</v>
      </c>
      <c r="T264" s="5">
        <f t="shared" si="773"/>
        <v>1.02</v>
      </c>
      <c r="U264" s="3">
        <f t="shared" si="774"/>
        <v>0.86</v>
      </c>
      <c r="V264" s="3">
        <f t="shared" si="775"/>
        <v>0.69000000000000006</v>
      </c>
      <c r="W264" s="3">
        <f t="shared" si="776"/>
        <v>1.03</v>
      </c>
      <c r="X264" s="5">
        <v>0.87</v>
      </c>
      <c r="Y264" s="5">
        <v>0.82</v>
      </c>
      <c r="Z264" s="5">
        <v>0.92</v>
      </c>
      <c r="AA264" s="3">
        <f t="shared" si="777"/>
        <v>0.88</v>
      </c>
      <c r="AB264" s="3">
        <f t="shared" si="778"/>
        <v>0.83</v>
      </c>
      <c r="AC264" s="3">
        <f t="shared" si="779"/>
        <v>0.93</v>
      </c>
    </row>
    <row r="265" spans="1:29" x14ac:dyDescent="0.3">
      <c r="A265" s="3" t="s">
        <v>30</v>
      </c>
      <c r="B265" s="3" t="s">
        <v>44</v>
      </c>
      <c r="C265" s="3" t="s">
        <v>255</v>
      </c>
      <c r="D265" s="3" t="s">
        <v>256</v>
      </c>
      <c r="E265" s="8" t="s">
        <v>211</v>
      </c>
      <c r="F265" s="8" t="s">
        <v>108</v>
      </c>
      <c r="G265" s="13" t="s">
        <v>91</v>
      </c>
      <c r="H265" s="3" t="s">
        <v>88</v>
      </c>
      <c r="I265" s="3" t="s">
        <v>227</v>
      </c>
      <c r="J265" s="3" t="s">
        <v>228</v>
      </c>
      <c r="K265" s="3" t="s">
        <v>71</v>
      </c>
      <c r="L265" s="10">
        <f t="shared" ref="L265" si="780">O265*0.95</f>
        <v>0.76712499999999995</v>
      </c>
      <c r="M265" s="10">
        <f t="shared" ref="M265" si="781">P265*0.95</f>
        <v>0.61370000000000002</v>
      </c>
      <c r="N265" s="10">
        <f t="shared" ref="N265" si="782">Q265*0.95</f>
        <v>0.92054999999999998</v>
      </c>
      <c r="O265" s="10">
        <f t="shared" ref="O265" si="783">R265*0.95</f>
        <v>0.8075</v>
      </c>
      <c r="P265" s="10">
        <f t="shared" ref="P265" si="784">S265*0.95</f>
        <v>0.64600000000000002</v>
      </c>
      <c r="Q265" s="10">
        <f t="shared" ref="Q265" si="785">T265*0.95</f>
        <v>0.96899999999999997</v>
      </c>
      <c r="R265" s="5">
        <v>0.85</v>
      </c>
      <c r="S265" s="5">
        <f t="shared" ref="S265" si="786">R265*0.8</f>
        <v>0.68</v>
      </c>
      <c r="T265" s="5">
        <f t="shared" ref="T265" si="787">R265*1.2</f>
        <v>1.02</v>
      </c>
      <c r="U265" s="3">
        <f t="shared" ref="U265" si="788">R265+0.01</f>
        <v>0.86</v>
      </c>
      <c r="V265" s="3">
        <f t="shared" ref="V265" si="789">S265+0.01</f>
        <v>0.69000000000000006</v>
      </c>
      <c r="W265" s="3">
        <f t="shared" ref="W265" si="790">T265+0.01</f>
        <v>1.03</v>
      </c>
      <c r="X265" s="5">
        <v>0.87</v>
      </c>
      <c r="Y265" s="5">
        <v>0.82</v>
      </c>
      <c r="Z265" s="5">
        <v>0.92</v>
      </c>
      <c r="AA265" s="3">
        <f t="shared" ref="AA265" si="791">X265+0.01</f>
        <v>0.88</v>
      </c>
      <c r="AB265" s="3">
        <f t="shared" ref="AB265" si="792">Y265+0.01</f>
        <v>0.83</v>
      </c>
      <c r="AC265" s="3">
        <f t="shared" ref="AC265" si="793">Z265+0.01</f>
        <v>0.93</v>
      </c>
    </row>
    <row r="266" spans="1:29" x14ac:dyDescent="0.3">
      <c r="A266" s="3" t="s">
        <v>30</v>
      </c>
      <c r="B266" s="3" t="s">
        <v>44</v>
      </c>
      <c r="C266" s="3" t="s">
        <v>76</v>
      </c>
      <c r="D266" s="3" t="s">
        <v>136</v>
      </c>
      <c r="E266" s="8" t="s">
        <v>211</v>
      </c>
      <c r="F266" s="8" t="s">
        <v>108</v>
      </c>
      <c r="G266" s="13" t="s">
        <v>91</v>
      </c>
      <c r="H266" s="3" t="s">
        <v>88</v>
      </c>
      <c r="I266" s="3" t="s">
        <v>227</v>
      </c>
      <c r="J266" s="3" t="s">
        <v>228</v>
      </c>
      <c r="K266" s="3" t="s">
        <v>71</v>
      </c>
      <c r="L266" s="10">
        <f t="shared" si="766"/>
        <v>0.76712499999999995</v>
      </c>
      <c r="M266" s="10">
        <f t="shared" si="767"/>
        <v>0.61370000000000002</v>
      </c>
      <c r="N266" s="10">
        <f t="shared" si="768"/>
        <v>0.92054999999999998</v>
      </c>
      <c r="O266" s="10">
        <f t="shared" si="769"/>
        <v>0.8075</v>
      </c>
      <c r="P266" s="10">
        <f t="shared" si="770"/>
        <v>0.64600000000000002</v>
      </c>
      <c r="Q266" s="10">
        <f t="shared" si="771"/>
        <v>0.96899999999999997</v>
      </c>
      <c r="R266" s="5">
        <v>0.85</v>
      </c>
      <c r="S266" s="5">
        <f t="shared" si="772"/>
        <v>0.68</v>
      </c>
      <c r="T266" s="5">
        <f t="shared" si="773"/>
        <v>1.02</v>
      </c>
      <c r="U266" s="3">
        <f t="shared" si="774"/>
        <v>0.86</v>
      </c>
      <c r="V266" s="3">
        <f t="shared" si="775"/>
        <v>0.69000000000000006</v>
      </c>
      <c r="W266" s="3">
        <f t="shared" si="776"/>
        <v>1.03</v>
      </c>
      <c r="X266" s="5">
        <v>0.87</v>
      </c>
      <c r="Y266" s="5">
        <v>0.82</v>
      </c>
      <c r="Z266" s="5">
        <v>0.92</v>
      </c>
      <c r="AA266" s="3">
        <f t="shared" si="777"/>
        <v>0.88</v>
      </c>
      <c r="AB266" s="3">
        <f t="shared" si="778"/>
        <v>0.83</v>
      </c>
      <c r="AC266" s="3">
        <f t="shared" si="779"/>
        <v>0.93</v>
      </c>
    </row>
    <row r="267" spans="1:29" x14ac:dyDescent="0.3">
      <c r="A267" s="3" t="s">
        <v>30</v>
      </c>
      <c r="B267" s="3" t="s">
        <v>44</v>
      </c>
      <c r="C267" s="3" t="s">
        <v>134</v>
      </c>
      <c r="D267" s="3" t="s">
        <v>135</v>
      </c>
      <c r="E267" s="8" t="s">
        <v>211</v>
      </c>
      <c r="F267" s="8" t="s">
        <v>108</v>
      </c>
      <c r="G267" s="13" t="s">
        <v>91</v>
      </c>
      <c r="H267" s="3" t="s">
        <v>88</v>
      </c>
      <c r="I267" s="3" t="s">
        <v>227</v>
      </c>
      <c r="J267" s="3" t="s">
        <v>228</v>
      </c>
      <c r="K267" s="3" t="s">
        <v>71</v>
      </c>
      <c r="L267" s="10">
        <f t="shared" si="766"/>
        <v>0.76712499999999995</v>
      </c>
      <c r="M267" s="10">
        <f t="shared" si="767"/>
        <v>0.61370000000000002</v>
      </c>
      <c r="N267" s="10">
        <f t="shared" si="768"/>
        <v>0.92054999999999998</v>
      </c>
      <c r="O267" s="10">
        <f t="shared" si="769"/>
        <v>0.8075</v>
      </c>
      <c r="P267" s="10">
        <f t="shared" si="770"/>
        <v>0.64600000000000002</v>
      </c>
      <c r="Q267" s="10">
        <f t="shared" si="771"/>
        <v>0.96899999999999997</v>
      </c>
      <c r="R267" s="5">
        <v>0.85</v>
      </c>
      <c r="S267" s="5">
        <f t="shared" si="772"/>
        <v>0.68</v>
      </c>
      <c r="T267" s="5">
        <f t="shared" si="773"/>
        <v>1.02</v>
      </c>
      <c r="U267" s="3">
        <f t="shared" si="774"/>
        <v>0.86</v>
      </c>
      <c r="V267" s="3">
        <f t="shared" si="775"/>
        <v>0.69000000000000006</v>
      </c>
      <c r="W267" s="3">
        <f t="shared" si="776"/>
        <v>1.03</v>
      </c>
      <c r="X267" s="5">
        <v>0.87</v>
      </c>
      <c r="Y267" s="5">
        <v>0.82</v>
      </c>
      <c r="Z267" s="5">
        <v>0.92</v>
      </c>
      <c r="AA267" s="3">
        <f t="shared" si="777"/>
        <v>0.88</v>
      </c>
      <c r="AB267" s="3">
        <f t="shared" si="778"/>
        <v>0.83</v>
      </c>
      <c r="AC267" s="3">
        <f t="shared" si="779"/>
        <v>0.93</v>
      </c>
    </row>
    <row r="268" spans="1:29" x14ac:dyDescent="0.3">
      <c r="A268" s="3" t="s">
        <v>30</v>
      </c>
      <c r="B268" s="3" t="s">
        <v>199</v>
      </c>
      <c r="C268" s="3" t="s">
        <v>73</v>
      </c>
      <c r="D268" s="3" t="s">
        <v>132</v>
      </c>
      <c r="E268" s="8" t="s">
        <v>211</v>
      </c>
      <c r="F268" s="8" t="s">
        <v>108</v>
      </c>
      <c r="G268" s="13" t="s">
        <v>91</v>
      </c>
      <c r="H268" s="3" t="s">
        <v>87</v>
      </c>
      <c r="I268" s="3" t="s">
        <v>167</v>
      </c>
      <c r="J268" s="3" t="s">
        <v>213</v>
      </c>
      <c r="K268" s="3" t="s">
        <v>71</v>
      </c>
      <c r="L268" s="10">
        <f t="shared" ref="L268:L274" si="794">O268</f>
        <v>0.37</v>
      </c>
      <c r="M268" s="10">
        <f t="shared" ref="M268:M274" si="795">P268</f>
        <v>0.29599999999999999</v>
      </c>
      <c r="N268" s="10">
        <f t="shared" ref="N268:N274" si="796">Q268</f>
        <v>0.44400000000000001</v>
      </c>
      <c r="O268" s="10">
        <f t="shared" ref="O268:O274" si="797">R268</f>
        <v>0.37</v>
      </c>
      <c r="P268" s="10">
        <f t="shared" ref="P268:P274" si="798">S268</f>
        <v>0.29599999999999999</v>
      </c>
      <c r="Q268" s="10">
        <f t="shared" ref="Q268:Q274" si="799">T268</f>
        <v>0.44400000000000001</v>
      </c>
      <c r="R268" s="10">
        <v>0.37</v>
      </c>
      <c r="S268" s="5">
        <f t="shared" si="152"/>
        <v>0.29599999999999999</v>
      </c>
      <c r="T268" s="5">
        <f t="shared" si="153"/>
        <v>0.44400000000000001</v>
      </c>
      <c r="U268" s="17">
        <f>R268*0.99</f>
        <v>0.36630000000000001</v>
      </c>
      <c r="V268" s="17">
        <f t="shared" ref="V268:V274" si="800">S268*0.99</f>
        <v>0.29303999999999997</v>
      </c>
      <c r="W268" s="17">
        <f t="shared" ref="W268:W274" si="801">T268*0.99</f>
        <v>0.43956000000000001</v>
      </c>
      <c r="X268" s="17">
        <f t="shared" ref="X268:X274" si="802">U268*0.99</f>
        <v>0.36263699999999999</v>
      </c>
      <c r="Y268" s="17">
        <f t="shared" ref="Y268:Y274" si="803">V268*0.99</f>
        <v>0.29010959999999997</v>
      </c>
      <c r="Z268" s="17">
        <f t="shared" ref="Z268:Z274" si="804">W268*0.99</f>
        <v>0.43516440000000001</v>
      </c>
      <c r="AA268" s="17">
        <f t="shared" ref="AA268:AA274" si="805">X268*0.99</f>
        <v>0.35901063</v>
      </c>
      <c r="AB268" s="17">
        <f t="shared" ref="AB268:AB274" si="806">Y268*0.99</f>
        <v>0.28720850399999998</v>
      </c>
      <c r="AC268" s="17">
        <f t="shared" ref="AC268:AC274" si="807">Z268*0.99</f>
        <v>0.43081275600000002</v>
      </c>
    </row>
    <row r="269" spans="1:29" x14ac:dyDescent="0.3">
      <c r="A269" s="3" t="s">
        <v>30</v>
      </c>
      <c r="B269" s="3" t="s">
        <v>199</v>
      </c>
      <c r="C269" s="3" t="s">
        <v>74</v>
      </c>
      <c r="D269" s="3" t="s">
        <v>132</v>
      </c>
      <c r="E269" s="8" t="s">
        <v>211</v>
      </c>
      <c r="F269" s="8" t="s">
        <v>108</v>
      </c>
      <c r="G269" s="13" t="s">
        <v>91</v>
      </c>
      <c r="H269" s="3" t="s">
        <v>87</v>
      </c>
      <c r="I269" s="3" t="s">
        <v>167</v>
      </c>
      <c r="J269" s="3" t="s">
        <v>214</v>
      </c>
      <c r="K269" s="3" t="s">
        <v>71</v>
      </c>
      <c r="L269" s="10">
        <f t="shared" si="794"/>
        <v>0.4</v>
      </c>
      <c r="M269" s="10">
        <f t="shared" si="795"/>
        <v>0.32000000000000006</v>
      </c>
      <c r="N269" s="10">
        <f t="shared" si="796"/>
        <v>0.48</v>
      </c>
      <c r="O269" s="10">
        <f t="shared" si="797"/>
        <v>0.4</v>
      </c>
      <c r="P269" s="10">
        <f t="shared" si="798"/>
        <v>0.32000000000000006</v>
      </c>
      <c r="Q269" s="10">
        <f t="shared" si="799"/>
        <v>0.48</v>
      </c>
      <c r="R269" s="10">
        <v>0.4</v>
      </c>
      <c r="S269" s="5">
        <f t="shared" si="152"/>
        <v>0.32000000000000006</v>
      </c>
      <c r="T269" s="5">
        <f t="shared" si="153"/>
        <v>0.48</v>
      </c>
      <c r="U269" s="17">
        <f t="shared" ref="U269:U274" si="808">R269*0.99</f>
        <v>0.39600000000000002</v>
      </c>
      <c r="V269" s="17">
        <f t="shared" si="800"/>
        <v>0.31680000000000008</v>
      </c>
      <c r="W269" s="17">
        <f t="shared" si="801"/>
        <v>0.47519999999999996</v>
      </c>
      <c r="X269" s="17">
        <f t="shared" si="802"/>
        <v>0.39204</v>
      </c>
      <c r="Y269" s="17">
        <f t="shared" si="803"/>
        <v>0.31363200000000008</v>
      </c>
      <c r="Z269" s="17">
        <f t="shared" si="804"/>
        <v>0.47044799999999998</v>
      </c>
      <c r="AA269" s="17">
        <f t="shared" si="805"/>
        <v>0.38811960000000001</v>
      </c>
      <c r="AB269" s="17">
        <f t="shared" si="806"/>
        <v>0.31049568000000005</v>
      </c>
      <c r="AC269" s="17">
        <f t="shared" si="807"/>
        <v>0.46574351999999997</v>
      </c>
    </row>
    <row r="270" spans="1:29" x14ac:dyDescent="0.3">
      <c r="A270" s="3" t="s">
        <v>30</v>
      </c>
      <c r="B270" s="3" t="s">
        <v>199</v>
      </c>
      <c r="C270" s="3" t="s">
        <v>75</v>
      </c>
      <c r="D270" s="3" t="s">
        <v>132</v>
      </c>
      <c r="E270" s="8" t="s">
        <v>211</v>
      </c>
      <c r="F270" s="8" t="s">
        <v>108</v>
      </c>
      <c r="G270" s="13" t="s">
        <v>91</v>
      </c>
      <c r="H270" s="3" t="s">
        <v>87</v>
      </c>
      <c r="I270" s="3" t="s">
        <v>167</v>
      </c>
      <c r="J270" s="3" t="s">
        <v>215</v>
      </c>
      <c r="K270" s="3" t="s">
        <v>71</v>
      </c>
      <c r="L270" s="10">
        <f t="shared" si="794"/>
        <v>0.44</v>
      </c>
      <c r="M270" s="10">
        <f t="shared" si="795"/>
        <v>0.35200000000000004</v>
      </c>
      <c r="N270" s="10">
        <f t="shared" si="796"/>
        <v>0.52800000000000002</v>
      </c>
      <c r="O270" s="10">
        <f t="shared" si="797"/>
        <v>0.44</v>
      </c>
      <c r="P270" s="10">
        <f t="shared" si="798"/>
        <v>0.35200000000000004</v>
      </c>
      <c r="Q270" s="10">
        <f t="shared" si="799"/>
        <v>0.52800000000000002</v>
      </c>
      <c r="R270" s="10">
        <v>0.44</v>
      </c>
      <c r="S270" s="5">
        <f t="shared" si="152"/>
        <v>0.35200000000000004</v>
      </c>
      <c r="T270" s="5">
        <f t="shared" si="153"/>
        <v>0.52800000000000002</v>
      </c>
      <c r="U270" s="17">
        <f t="shared" si="808"/>
        <v>0.43559999999999999</v>
      </c>
      <c r="V270" s="17">
        <f t="shared" si="800"/>
        <v>0.34848000000000001</v>
      </c>
      <c r="W270" s="17">
        <f t="shared" si="801"/>
        <v>0.52272000000000007</v>
      </c>
      <c r="X270" s="17">
        <f t="shared" si="802"/>
        <v>0.43124399999999996</v>
      </c>
      <c r="Y270" s="17">
        <f t="shared" si="803"/>
        <v>0.3449952</v>
      </c>
      <c r="Z270" s="17">
        <f t="shared" si="804"/>
        <v>0.51749280000000009</v>
      </c>
      <c r="AA270" s="17">
        <f t="shared" si="805"/>
        <v>0.42693155999999993</v>
      </c>
      <c r="AB270" s="17">
        <f t="shared" si="806"/>
        <v>0.34154524800000002</v>
      </c>
      <c r="AC270" s="17">
        <f t="shared" si="807"/>
        <v>0.51231787200000012</v>
      </c>
    </row>
    <row r="271" spans="1:29" x14ac:dyDescent="0.3">
      <c r="A271" s="3" t="s">
        <v>30</v>
      </c>
      <c r="B271" s="3" t="s">
        <v>199</v>
      </c>
      <c r="C271" s="3" t="s">
        <v>130</v>
      </c>
      <c r="D271" s="3" t="s">
        <v>133</v>
      </c>
      <c r="E271" s="8" t="s">
        <v>211</v>
      </c>
      <c r="F271" s="8" t="s">
        <v>108</v>
      </c>
      <c r="G271" s="13" t="s">
        <v>91</v>
      </c>
      <c r="H271" s="3" t="s">
        <v>87</v>
      </c>
      <c r="I271" s="3" t="s">
        <v>167</v>
      </c>
      <c r="J271" s="3" t="s">
        <v>216</v>
      </c>
      <c r="K271" s="3" t="s">
        <v>71</v>
      </c>
      <c r="L271" s="10">
        <f t="shared" si="794"/>
        <v>0.55000000000000004</v>
      </c>
      <c r="M271" s="10">
        <f t="shared" si="795"/>
        <v>0.44000000000000006</v>
      </c>
      <c r="N271" s="10">
        <f t="shared" si="796"/>
        <v>0.66</v>
      </c>
      <c r="O271" s="10">
        <f t="shared" si="797"/>
        <v>0.55000000000000004</v>
      </c>
      <c r="P271" s="10">
        <f t="shared" si="798"/>
        <v>0.44000000000000006</v>
      </c>
      <c r="Q271" s="10">
        <f t="shared" si="799"/>
        <v>0.66</v>
      </c>
      <c r="R271" s="10">
        <v>0.55000000000000004</v>
      </c>
      <c r="S271" s="5">
        <f t="shared" si="152"/>
        <v>0.44000000000000006</v>
      </c>
      <c r="T271" s="5">
        <f t="shared" si="153"/>
        <v>0.66</v>
      </c>
      <c r="U271" s="17">
        <f t="shared" si="808"/>
        <v>0.54449999999999998</v>
      </c>
      <c r="V271" s="17">
        <f t="shared" si="800"/>
        <v>0.43560000000000004</v>
      </c>
      <c r="W271" s="17">
        <f t="shared" si="801"/>
        <v>0.65339999999999998</v>
      </c>
      <c r="X271" s="17">
        <f t="shared" si="802"/>
        <v>0.53905499999999995</v>
      </c>
      <c r="Y271" s="17">
        <f t="shared" si="803"/>
        <v>0.43124400000000002</v>
      </c>
      <c r="Z271" s="17">
        <f t="shared" si="804"/>
        <v>0.64686599999999994</v>
      </c>
      <c r="AA271" s="17">
        <f t="shared" si="805"/>
        <v>0.53366444999999996</v>
      </c>
      <c r="AB271" s="17">
        <f t="shared" si="806"/>
        <v>0.42693155999999999</v>
      </c>
      <c r="AC271" s="17">
        <f t="shared" si="807"/>
        <v>0.64039733999999993</v>
      </c>
    </row>
    <row r="272" spans="1:29" x14ac:dyDescent="0.3">
      <c r="A272" s="3" t="s">
        <v>30</v>
      </c>
      <c r="B272" s="3" t="s">
        <v>199</v>
      </c>
      <c r="C272" s="3" t="s">
        <v>255</v>
      </c>
      <c r="D272" s="3" t="s">
        <v>256</v>
      </c>
      <c r="E272" s="8" t="s">
        <v>211</v>
      </c>
      <c r="F272" s="8" t="s">
        <v>108</v>
      </c>
      <c r="G272" s="13" t="s">
        <v>91</v>
      </c>
      <c r="H272" s="3" t="s">
        <v>87</v>
      </c>
      <c r="I272" s="3" t="s">
        <v>167</v>
      </c>
      <c r="J272" s="3" t="s">
        <v>217</v>
      </c>
      <c r="K272" s="3" t="s">
        <v>71</v>
      </c>
      <c r="L272" s="10">
        <f t="shared" ref="L272" si="809">O272</f>
        <v>0.45</v>
      </c>
      <c r="M272" s="10">
        <f t="shared" ref="M272" si="810">P272</f>
        <v>0.36000000000000004</v>
      </c>
      <c r="N272" s="10">
        <f t="shared" ref="N272" si="811">Q272</f>
        <v>0.54</v>
      </c>
      <c r="O272" s="10">
        <f t="shared" ref="O272" si="812">R272</f>
        <v>0.45</v>
      </c>
      <c r="P272" s="10">
        <f t="shared" ref="P272" si="813">S272</f>
        <v>0.36000000000000004</v>
      </c>
      <c r="Q272" s="10">
        <f t="shared" ref="Q272" si="814">T272</f>
        <v>0.54</v>
      </c>
      <c r="R272" s="10">
        <v>0.45</v>
      </c>
      <c r="S272" s="5">
        <f t="shared" ref="S272" si="815">R272*0.8</f>
        <v>0.36000000000000004</v>
      </c>
      <c r="T272" s="5">
        <f t="shared" ref="T272" si="816">R272*1.2</f>
        <v>0.54</v>
      </c>
      <c r="U272" s="17">
        <f t="shared" ref="U272" si="817">R272*0.99</f>
        <v>0.44550000000000001</v>
      </c>
      <c r="V272" s="17">
        <f t="shared" ref="V272" si="818">S272*0.99</f>
        <v>0.35640000000000005</v>
      </c>
      <c r="W272" s="17">
        <f t="shared" ref="W272" si="819">T272*0.99</f>
        <v>0.53460000000000008</v>
      </c>
      <c r="X272" s="17">
        <f t="shared" ref="X272" si="820">U272*0.99</f>
        <v>0.44104500000000002</v>
      </c>
      <c r="Y272" s="17">
        <f t="shared" ref="Y272" si="821">V272*0.99</f>
        <v>0.35283600000000004</v>
      </c>
      <c r="Z272" s="17">
        <f t="shared" ref="Z272" si="822">W272*0.99</f>
        <v>0.52925400000000011</v>
      </c>
      <c r="AA272" s="17">
        <f t="shared" ref="AA272" si="823">X272*0.99</f>
        <v>0.43663455000000001</v>
      </c>
      <c r="AB272" s="17">
        <f t="shared" ref="AB272" si="824">Y272*0.99</f>
        <v>0.34930764000000003</v>
      </c>
      <c r="AC272" s="17">
        <f t="shared" ref="AC272" si="825">Z272*0.99</f>
        <v>0.5239614600000001</v>
      </c>
    </row>
    <row r="273" spans="1:29" x14ac:dyDescent="0.3">
      <c r="A273" s="3" t="s">
        <v>30</v>
      </c>
      <c r="B273" s="3" t="s">
        <v>199</v>
      </c>
      <c r="C273" s="3" t="s">
        <v>76</v>
      </c>
      <c r="D273" s="3" t="s">
        <v>136</v>
      </c>
      <c r="E273" s="8" t="s">
        <v>211</v>
      </c>
      <c r="F273" s="8" t="s">
        <v>108</v>
      </c>
      <c r="G273" s="13" t="s">
        <v>91</v>
      </c>
      <c r="H273" s="3" t="s">
        <v>87</v>
      </c>
      <c r="I273" s="3" t="s">
        <v>167</v>
      </c>
      <c r="J273" s="3" t="s">
        <v>217</v>
      </c>
      <c r="K273" s="3" t="s">
        <v>71</v>
      </c>
      <c r="L273" s="10">
        <f t="shared" si="794"/>
        <v>0.45</v>
      </c>
      <c r="M273" s="10">
        <f t="shared" si="795"/>
        <v>0.36000000000000004</v>
      </c>
      <c r="N273" s="10">
        <f t="shared" si="796"/>
        <v>0.54</v>
      </c>
      <c r="O273" s="10">
        <f t="shared" si="797"/>
        <v>0.45</v>
      </c>
      <c r="P273" s="10">
        <f t="shared" si="798"/>
        <v>0.36000000000000004</v>
      </c>
      <c r="Q273" s="10">
        <f t="shared" si="799"/>
        <v>0.54</v>
      </c>
      <c r="R273" s="10">
        <v>0.45</v>
      </c>
      <c r="S273" s="5">
        <f t="shared" si="152"/>
        <v>0.36000000000000004</v>
      </c>
      <c r="T273" s="5">
        <f t="shared" si="153"/>
        <v>0.54</v>
      </c>
      <c r="U273" s="17">
        <f t="shared" si="808"/>
        <v>0.44550000000000001</v>
      </c>
      <c r="V273" s="17">
        <f t="shared" si="800"/>
        <v>0.35640000000000005</v>
      </c>
      <c r="W273" s="17">
        <f t="shared" si="801"/>
        <v>0.53460000000000008</v>
      </c>
      <c r="X273" s="17">
        <f t="shared" si="802"/>
        <v>0.44104500000000002</v>
      </c>
      <c r="Y273" s="17">
        <f t="shared" si="803"/>
        <v>0.35283600000000004</v>
      </c>
      <c r="Z273" s="17">
        <f t="shared" si="804"/>
        <v>0.52925400000000011</v>
      </c>
      <c r="AA273" s="17">
        <f t="shared" si="805"/>
        <v>0.43663455000000001</v>
      </c>
      <c r="AB273" s="17">
        <f t="shared" si="806"/>
        <v>0.34930764000000003</v>
      </c>
      <c r="AC273" s="17">
        <f t="shared" si="807"/>
        <v>0.5239614600000001</v>
      </c>
    </row>
    <row r="274" spans="1:29" x14ac:dyDescent="0.3">
      <c r="A274" s="3" t="s">
        <v>30</v>
      </c>
      <c r="B274" s="3" t="s">
        <v>199</v>
      </c>
      <c r="C274" s="3" t="s">
        <v>134</v>
      </c>
      <c r="D274" s="3" t="s">
        <v>135</v>
      </c>
      <c r="E274" s="8" t="s">
        <v>211</v>
      </c>
      <c r="F274" s="8" t="s">
        <v>108</v>
      </c>
      <c r="G274" s="13" t="s">
        <v>91</v>
      </c>
      <c r="H274" s="3" t="s">
        <v>87</v>
      </c>
      <c r="I274" s="3" t="s">
        <v>167</v>
      </c>
      <c r="J274" s="3" t="s">
        <v>218</v>
      </c>
      <c r="K274" s="3" t="s">
        <v>71</v>
      </c>
      <c r="L274" s="10">
        <f t="shared" si="794"/>
        <v>0.47</v>
      </c>
      <c r="M274" s="10">
        <f t="shared" si="795"/>
        <v>0.376</v>
      </c>
      <c r="N274" s="10">
        <f t="shared" si="796"/>
        <v>0.56399999999999995</v>
      </c>
      <c r="O274" s="10">
        <f t="shared" si="797"/>
        <v>0.47</v>
      </c>
      <c r="P274" s="10">
        <f t="shared" si="798"/>
        <v>0.376</v>
      </c>
      <c r="Q274" s="10">
        <f t="shared" si="799"/>
        <v>0.56399999999999995</v>
      </c>
      <c r="R274" s="10">
        <v>0.47</v>
      </c>
      <c r="S274" s="5">
        <f t="shared" ref="S274" si="826">R274*0.8</f>
        <v>0.376</v>
      </c>
      <c r="T274" s="5">
        <f t="shared" ref="T274" si="827">R274*1.2</f>
        <v>0.56399999999999995</v>
      </c>
      <c r="U274" s="17">
        <f t="shared" si="808"/>
        <v>0.46529999999999999</v>
      </c>
      <c r="V274" s="17">
        <f t="shared" si="800"/>
        <v>0.37224000000000002</v>
      </c>
      <c r="W274" s="17">
        <f t="shared" si="801"/>
        <v>0.55835999999999997</v>
      </c>
      <c r="X274" s="17">
        <f t="shared" si="802"/>
        <v>0.46064699999999997</v>
      </c>
      <c r="Y274" s="17">
        <f t="shared" si="803"/>
        <v>0.3685176</v>
      </c>
      <c r="Z274" s="17">
        <f t="shared" si="804"/>
        <v>0.55277639999999995</v>
      </c>
      <c r="AA274" s="17">
        <f t="shared" si="805"/>
        <v>0.45604052999999994</v>
      </c>
      <c r="AB274" s="17">
        <f t="shared" si="806"/>
        <v>0.36483242399999999</v>
      </c>
      <c r="AC274" s="17">
        <f t="shared" si="807"/>
        <v>0.54724863599999996</v>
      </c>
    </row>
    <row r="275" spans="1:29" x14ac:dyDescent="0.3">
      <c r="A275" s="3" t="s">
        <v>30</v>
      </c>
      <c r="B275" s="3" t="s">
        <v>36</v>
      </c>
      <c r="C275" s="3" t="s">
        <v>73</v>
      </c>
      <c r="D275" s="3" t="s">
        <v>132</v>
      </c>
      <c r="E275" s="8" t="s">
        <v>211</v>
      </c>
      <c r="F275" s="8" t="s">
        <v>108</v>
      </c>
      <c r="G275" s="13" t="s">
        <v>91</v>
      </c>
      <c r="H275" s="3" t="s">
        <v>87</v>
      </c>
      <c r="I275" s="3" t="s">
        <v>220</v>
      </c>
      <c r="J275" s="3" t="s">
        <v>219</v>
      </c>
      <c r="K275" s="3" t="s">
        <v>71</v>
      </c>
      <c r="L275" s="10">
        <f t="shared" ref="L275:L281" si="828">O275</f>
        <v>0.30709999999999998</v>
      </c>
      <c r="M275" s="10">
        <f t="shared" ref="M275:M281" si="829">P275</f>
        <v>0.29970000000000002</v>
      </c>
      <c r="N275" s="10">
        <f t="shared" ref="N275:N281" si="830">Q275</f>
        <v>0.31819999999999998</v>
      </c>
      <c r="O275" s="10">
        <f t="shared" ref="O275:O281" si="831">R275</f>
        <v>0.30709999999999998</v>
      </c>
      <c r="P275" s="10">
        <f t="shared" ref="P275:P281" si="832">S275</f>
        <v>0.29970000000000002</v>
      </c>
      <c r="Q275" s="10">
        <f t="shared" ref="Q275:Q281" si="833">T275</f>
        <v>0.31819999999999998</v>
      </c>
      <c r="R275" s="10">
        <f>R268*(1-0.17)</f>
        <v>0.30709999999999998</v>
      </c>
      <c r="S275" s="5">
        <f>R268*(1-0.19)</f>
        <v>0.29970000000000002</v>
      </c>
      <c r="T275" s="5">
        <f>R268*(1-0.14)</f>
        <v>0.31819999999999998</v>
      </c>
      <c r="U275" s="17">
        <f>R275*0.99</f>
        <v>0.30402899999999999</v>
      </c>
      <c r="V275" s="17">
        <f t="shared" ref="V275:V281" si="834">S275*0.99</f>
        <v>0.29670299999999999</v>
      </c>
      <c r="W275" s="17">
        <f t="shared" ref="W275:W281" si="835">T275*0.99</f>
        <v>0.31501799999999996</v>
      </c>
      <c r="X275" s="17">
        <f t="shared" ref="X275:X281" si="836">U275*0.99</f>
        <v>0.30098870999999999</v>
      </c>
      <c r="Y275" s="17">
        <f t="shared" ref="Y275:Y281" si="837">V275*0.99</f>
        <v>0.29373597000000001</v>
      </c>
      <c r="Z275" s="17">
        <f t="shared" ref="Z275:Z281" si="838">W275*0.99</f>
        <v>0.31186781999999996</v>
      </c>
      <c r="AA275" s="17">
        <f t="shared" ref="AA275:AA281" si="839">X275*0.99</f>
        <v>0.2979788229</v>
      </c>
      <c r="AB275" s="17">
        <f t="shared" ref="AB275:AB281" si="840">Y275*0.99</f>
        <v>0.29079861030000004</v>
      </c>
      <c r="AC275" s="17">
        <f t="shared" ref="AC275:AC281" si="841">Z275*0.99</f>
        <v>0.30874914179999996</v>
      </c>
    </row>
    <row r="276" spans="1:29" x14ac:dyDescent="0.3">
      <c r="A276" s="3" t="s">
        <v>30</v>
      </c>
      <c r="B276" s="3" t="s">
        <v>36</v>
      </c>
      <c r="C276" s="3" t="s">
        <v>74</v>
      </c>
      <c r="D276" s="3" t="s">
        <v>132</v>
      </c>
      <c r="E276" s="8" t="s">
        <v>211</v>
      </c>
      <c r="F276" s="8" t="s">
        <v>108</v>
      </c>
      <c r="G276" s="13" t="s">
        <v>91</v>
      </c>
      <c r="H276" s="3" t="s">
        <v>87</v>
      </c>
      <c r="I276" s="3" t="s">
        <v>220</v>
      </c>
      <c r="J276" s="3" t="s">
        <v>219</v>
      </c>
      <c r="K276" s="3" t="s">
        <v>71</v>
      </c>
      <c r="L276" s="10">
        <f t="shared" si="828"/>
        <v>0.33200000000000002</v>
      </c>
      <c r="M276" s="10">
        <f t="shared" si="829"/>
        <v>0.32400000000000007</v>
      </c>
      <c r="N276" s="10">
        <f t="shared" si="830"/>
        <v>0.34400000000000003</v>
      </c>
      <c r="O276" s="10">
        <f t="shared" si="831"/>
        <v>0.33200000000000002</v>
      </c>
      <c r="P276" s="10">
        <f t="shared" si="832"/>
        <v>0.32400000000000007</v>
      </c>
      <c r="Q276" s="10">
        <f t="shared" si="833"/>
        <v>0.34400000000000003</v>
      </c>
      <c r="R276" s="10">
        <f>R269*(1-0.17)</f>
        <v>0.33200000000000002</v>
      </c>
      <c r="S276" s="5">
        <f>R269*(1-0.19)</f>
        <v>0.32400000000000007</v>
      </c>
      <c r="T276" s="5">
        <f>R269*(1-0.14)</f>
        <v>0.34400000000000003</v>
      </c>
      <c r="U276" s="17">
        <f t="shared" ref="U276:U281" si="842">R276*0.99</f>
        <v>0.32868000000000003</v>
      </c>
      <c r="V276" s="17">
        <f t="shared" si="834"/>
        <v>0.32076000000000005</v>
      </c>
      <c r="W276" s="17">
        <f t="shared" si="835"/>
        <v>0.34056000000000003</v>
      </c>
      <c r="X276" s="17">
        <f t="shared" si="836"/>
        <v>0.32539320000000005</v>
      </c>
      <c r="Y276" s="17">
        <f t="shared" si="837"/>
        <v>0.31755240000000007</v>
      </c>
      <c r="Z276" s="17">
        <f t="shared" si="838"/>
        <v>0.33715440000000002</v>
      </c>
      <c r="AA276" s="17">
        <f t="shared" si="839"/>
        <v>0.32213926800000003</v>
      </c>
      <c r="AB276" s="17">
        <f t="shared" si="840"/>
        <v>0.31437687600000008</v>
      </c>
      <c r="AC276" s="17">
        <f t="shared" si="841"/>
        <v>0.33378285600000002</v>
      </c>
    </row>
    <row r="277" spans="1:29" x14ac:dyDescent="0.3">
      <c r="A277" s="3" t="s">
        <v>30</v>
      </c>
      <c r="B277" s="3" t="s">
        <v>36</v>
      </c>
      <c r="C277" s="3" t="s">
        <v>75</v>
      </c>
      <c r="D277" s="3" t="s">
        <v>132</v>
      </c>
      <c r="E277" s="8" t="s">
        <v>211</v>
      </c>
      <c r="F277" s="8" t="s">
        <v>108</v>
      </c>
      <c r="G277" s="13" t="s">
        <v>91</v>
      </c>
      <c r="H277" s="3" t="s">
        <v>87</v>
      </c>
      <c r="I277" s="3" t="s">
        <v>220</v>
      </c>
      <c r="J277" s="3" t="s">
        <v>219</v>
      </c>
      <c r="K277" s="3" t="s">
        <v>71</v>
      </c>
      <c r="L277" s="10">
        <f t="shared" si="828"/>
        <v>0.36519999999999997</v>
      </c>
      <c r="M277" s="10">
        <f t="shared" si="829"/>
        <v>0.35640000000000005</v>
      </c>
      <c r="N277" s="10">
        <f t="shared" si="830"/>
        <v>0.37840000000000001</v>
      </c>
      <c r="O277" s="10">
        <f t="shared" si="831"/>
        <v>0.36519999999999997</v>
      </c>
      <c r="P277" s="10">
        <f t="shared" si="832"/>
        <v>0.35640000000000005</v>
      </c>
      <c r="Q277" s="10">
        <f t="shared" si="833"/>
        <v>0.37840000000000001</v>
      </c>
      <c r="R277" s="10">
        <f>R270*(1-0.17)</f>
        <v>0.36519999999999997</v>
      </c>
      <c r="S277" s="5">
        <f>R270*(1-0.19)</f>
        <v>0.35640000000000005</v>
      </c>
      <c r="T277" s="5">
        <f>R270*(1-0.14)</f>
        <v>0.37840000000000001</v>
      </c>
      <c r="U277" s="17">
        <f t="shared" si="842"/>
        <v>0.36154799999999998</v>
      </c>
      <c r="V277" s="17">
        <f t="shared" si="834"/>
        <v>0.35283600000000004</v>
      </c>
      <c r="W277" s="17">
        <f t="shared" si="835"/>
        <v>0.374616</v>
      </c>
      <c r="X277" s="17">
        <f t="shared" si="836"/>
        <v>0.35793251999999998</v>
      </c>
      <c r="Y277" s="17">
        <f t="shared" si="837"/>
        <v>0.34930764000000003</v>
      </c>
      <c r="Z277" s="17">
        <f t="shared" si="838"/>
        <v>0.37086984000000001</v>
      </c>
      <c r="AA277" s="17">
        <f t="shared" si="839"/>
        <v>0.35435319479999999</v>
      </c>
      <c r="AB277" s="17">
        <f t="shared" si="840"/>
        <v>0.34581456360000001</v>
      </c>
      <c r="AC277" s="17">
        <f t="shared" si="841"/>
        <v>0.36716114160000002</v>
      </c>
    </row>
    <row r="278" spans="1:29" x14ac:dyDescent="0.3">
      <c r="A278" s="3" t="s">
        <v>30</v>
      </c>
      <c r="B278" s="3" t="s">
        <v>36</v>
      </c>
      <c r="C278" s="3" t="s">
        <v>130</v>
      </c>
      <c r="D278" s="3" t="s">
        <v>133</v>
      </c>
      <c r="E278" s="8" t="s">
        <v>211</v>
      </c>
      <c r="F278" s="8" t="s">
        <v>108</v>
      </c>
      <c r="G278" s="13" t="s">
        <v>91</v>
      </c>
      <c r="H278" s="3" t="s">
        <v>87</v>
      </c>
      <c r="I278" s="3" t="s">
        <v>220</v>
      </c>
      <c r="J278" s="3" t="s">
        <v>219</v>
      </c>
      <c r="K278" s="3" t="s">
        <v>71</v>
      </c>
      <c r="L278" s="10">
        <f t="shared" si="828"/>
        <v>0.45650000000000002</v>
      </c>
      <c r="M278" s="10">
        <f t="shared" si="829"/>
        <v>0.44550000000000006</v>
      </c>
      <c r="N278" s="10">
        <f t="shared" si="830"/>
        <v>0.47300000000000003</v>
      </c>
      <c r="O278" s="10">
        <f t="shared" si="831"/>
        <v>0.45650000000000002</v>
      </c>
      <c r="P278" s="10">
        <f t="shared" si="832"/>
        <v>0.44550000000000006</v>
      </c>
      <c r="Q278" s="10">
        <f t="shared" si="833"/>
        <v>0.47300000000000003</v>
      </c>
      <c r="R278" s="10">
        <f>R271*(1-0.17)</f>
        <v>0.45650000000000002</v>
      </c>
      <c r="S278" s="5">
        <f>R271*(1-0.19)</f>
        <v>0.44550000000000006</v>
      </c>
      <c r="T278" s="5">
        <f>R271*(1-0.14)</f>
        <v>0.47300000000000003</v>
      </c>
      <c r="U278" s="17">
        <f t="shared" si="842"/>
        <v>0.45193500000000003</v>
      </c>
      <c r="V278" s="17">
        <f t="shared" si="834"/>
        <v>0.44104500000000008</v>
      </c>
      <c r="W278" s="17">
        <f t="shared" si="835"/>
        <v>0.46827000000000002</v>
      </c>
      <c r="X278" s="17">
        <f t="shared" si="836"/>
        <v>0.44741565000000005</v>
      </c>
      <c r="Y278" s="17">
        <f t="shared" si="837"/>
        <v>0.43663455000000007</v>
      </c>
      <c r="Z278" s="17">
        <f t="shared" si="838"/>
        <v>0.46358730000000004</v>
      </c>
      <c r="AA278" s="17">
        <f t="shared" si="839"/>
        <v>0.44294149350000006</v>
      </c>
      <c r="AB278" s="17">
        <f t="shared" si="840"/>
        <v>0.43226820450000009</v>
      </c>
      <c r="AC278" s="17">
        <f t="shared" si="841"/>
        <v>0.45895142700000002</v>
      </c>
    </row>
    <row r="279" spans="1:29" x14ac:dyDescent="0.3">
      <c r="A279" s="3" t="s">
        <v>30</v>
      </c>
      <c r="B279" s="3" t="s">
        <v>36</v>
      </c>
      <c r="C279" s="3" t="s">
        <v>255</v>
      </c>
      <c r="D279" s="3" t="s">
        <v>256</v>
      </c>
      <c r="E279" s="8" t="s">
        <v>211</v>
      </c>
      <c r="F279" s="8" t="s">
        <v>108</v>
      </c>
      <c r="G279" s="13" t="s">
        <v>91</v>
      </c>
      <c r="H279" s="3" t="s">
        <v>87</v>
      </c>
      <c r="I279" s="3" t="s">
        <v>220</v>
      </c>
      <c r="J279" s="3" t="s">
        <v>219</v>
      </c>
      <c r="K279" s="3" t="s">
        <v>71</v>
      </c>
      <c r="L279" s="10">
        <f t="shared" ref="L279" si="843">O279</f>
        <v>0.3735</v>
      </c>
      <c r="M279" s="10">
        <f t="shared" ref="M279" si="844">P279</f>
        <v>0.36450000000000005</v>
      </c>
      <c r="N279" s="10">
        <f t="shared" ref="N279" si="845">Q279</f>
        <v>0.38700000000000001</v>
      </c>
      <c r="O279" s="10">
        <f t="shared" ref="O279" si="846">R279</f>
        <v>0.3735</v>
      </c>
      <c r="P279" s="10">
        <f t="shared" ref="P279" si="847">S279</f>
        <v>0.36450000000000005</v>
      </c>
      <c r="Q279" s="10">
        <f t="shared" ref="Q279" si="848">T279</f>
        <v>0.38700000000000001</v>
      </c>
      <c r="R279" s="10">
        <f t="shared" ref="R279:R280" si="849">R272*(1-0.17)</f>
        <v>0.3735</v>
      </c>
      <c r="S279" s="5">
        <f>R272*(1-0.19)</f>
        <v>0.36450000000000005</v>
      </c>
      <c r="T279" s="5">
        <f>R272*(1-0.14)</f>
        <v>0.38700000000000001</v>
      </c>
      <c r="U279" s="17">
        <f t="shared" ref="U279" si="850">R279*0.99</f>
        <v>0.36976500000000001</v>
      </c>
      <c r="V279" s="17">
        <f t="shared" ref="V279" si="851">S279*0.99</f>
        <v>0.36085500000000004</v>
      </c>
      <c r="W279" s="17">
        <f t="shared" ref="W279" si="852">T279*0.99</f>
        <v>0.38313000000000003</v>
      </c>
      <c r="X279" s="17">
        <f t="shared" ref="X279" si="853">U279*0.99</f>
        <v>0.36606735000000001</v>
      </c>
      <c r="Y279" s="17">
        <f t="shared" ref="Y279" si="854">V279*0.99</f>
        <v>0.35724645000000005</v>
      </c>
      <c r="Z279" s="17">
        <f t="shared" ref="Z279" si="855">W279*0.99</f>
        <v>0.37929870000000004</v>
      </c>
      <c r="AA279" s="17">
        <f t="shared" ref="AA279" si="856">X279*0.99</f>
        <v>0.36240667650000002</v>
      </c>
      <c r="AB279" s="17">
        <f t="shared" ref="AB279" si="857">Y279*0.99</f>
        <v>0.35367398550000007</v>
      </c>
      <c r="AC279" s="17">
        <f t="shared" ref="AC279" si="858">Z279*0.99</f>
        <v>0.37550571300000002</v>
      </c>
    </row>
    <row r="280" spans="1:29" x14ac:dyDescent="0.3">
      <c r="A280" s="3" t="s">
        <v>30</v>
      </c>
      <c r="B280" s="3" t="s">
        <v>36</v>
      </c>
      <c r="C280" s="3" t="s">
        <v>76</v>
      </c>
      <c r="D280" s="3" t="s">
        <v>136</v>
      </c>
      <c r="E280" s="8" t="s">
        <v>211</v>
      </c>
      <c r="F280" s="8" t="s">
        <v>108</v>
      </c>
      <c r="G280" s="13" t="s">
        <v>91</v>
      </c>
      <c r="H280" s="3" t="s">
        <v>87</v>
      </c>
      <c r="I280" s="3" t="s">
        <v>220</v>
      </c>
      <c r="J280" s="3" t="s">
        <v>219</v>
      </c>
      <c r="K280" s="3" t="s">
        <v>71</v>
      </c>
      <c r="L280" s="10">
        <f t="shared" si="828"/>
        <v>0.3735</v>
      </c>
      <c r="M280" s="10">
        <f t="shared" si="829"/>
        <v>0.36450000000000005</v>
      </c>
      <c r="N280" s="10">
        <f t="shared" si="830"/>
        <v>0.38700000000000001</v>
      </c>
      <c r="O280" s="10">
        <f t="shared" si="831"/>
        <v>0.3735</v>
      </c>
      <c r="P280" s="10">
        <f t="shared" si="832"/>
        <v>0.36450000000000005</v>
      </c>
      <c r="Q280" s="10">
        <f t="shared" si="833"/>
        <v>0.38700000000000001</v>
      </c>
      <c r="R280" s="10">
        <f t="shared" si="849"/>
        <v>0.3735</v>
      </c>
      <c r="S280" s="5">
        <f>R273*(1-0.19)</f>
        <v>0.36450000000000005</v>
      </c>
      <c r="T280" s="5">
        <f>R273*(1-0.14)</f>
        <v>0.38700000000000001</v>
      </c>
      <c r="U280" s="17">
        <f t="shared" si="842"/>
        <v>0.36976500000000001</v>
      </c>
      <c r="V280" s="17">
        <f t="shared" si="834"/>
        <v>0.36085500000000004</v>
      </c>
      <c r="W280" s="17">
        <f t="shared" si="835"/>
        <v>0.38313000000000003</v>
      </c>
      <c r="X280" s="17">
        <f t="shared" si="836"/>
        <v>0.36606735000000001</v>
      </c>
      <c r="Y280" s="17">
        <f t="shared" si="837"/>
        <v>0.35724645000000005</v>
      </c>
      <c r="Z280" s="17">
        <f t="shared" si="838"/>
        <v>0.37929870000000004</v>
      </c>
      <c r="AA280" s="17">
        <f t="shared" si="839"/>
        <v>0.36240667650000002</v>
      </c>
      <c r="AB280" s="17">
        <f t="shared" si="840"/>
        <v>0.35367398550000007</v>
      </c>
      <c r="AC280" s="17">
        <f t="shared" si="841"/>
        <v>0.37550571300000002</v>
      </c>
    </row>
    <row r="281" spans="1:29" x14ac:dyDescent="0.3">
      <c r="A281" s="3" t="s">
        <v>30</v>
      </c>
      <c r="B281" s="3" t="s">
        <v>36</v>
      </c>
      <c r="C281" s="3" t="s">
        <v>134</v>
      </c>
      <c r="D281" s="3" t="s">
        <v>135</v>
      </c>
      <c r="E281" s="8" t="s">
        <v>211</v>
      </c>
      <c r="F281" s="8" t="s">
        <v>108</v>
      </c>
      <c r="G281" s="13" t="s">
        <v>91</v>
      </c>
      <c r="H281" s="3" t="s">
        <v>87</v>
      </c>
      <c r="I281" s="3" t="s">
        <v>220</v>
      </c>
      <c r="J281" s="3" t="s">
        <v>219</v>
      </c>
      <c r="K281" s="3" t="s">
        <v>71</v>
      </c>
      <c r="L281" s="10">
        <f t="shared" si="828"/>
        <v>0.39009999999999995</v>
      </c>
      <c r="M281" s="10">
        <f t="shared" si="829"/>
        <v>0.38069999999999998</v>
      </c>
      <c r="N281" s="10">
        <f t="shared" si="830"/>
        <v>0.40419999999999995</v>
      </c>
      <c r="O281" s="10">
        <f t="shared" si="831"/>
        <v>0.39009999999999995</v>
      </c>
      <c r="P281" s="10">
        <f t="shared" si="832"/>
        <v>0.38069999999999998</v>
      </c>
      <c r="Q281" s="10">
        <f t="shared" si="833"/>
        <v>0.40419999999999995</v>
      </c>
      <c r="R281" s="10">
        <f>R274*(1-0.17)</f>
        <v>0.39009999999999995</v>
      </c>
      <c r="S281" s="5">
        <f>R274*(1-0.19)</f>
        <v>0.38069999999999998</v>
      </c>
      <c r="T281" s="5">
        <f>R274*(1-0.14)</f>
        <v>0.40419999999999995</v>
      </c>
      <c r="U281" s="17">
        <f t="shared" si="842"/>
        <v>0.38619899999999996</v>
      </c>
      <c r="V281" s="17">
        <f t="shared" si="834"/>
        <v>0.37689299999999998</v>
      </c>
      <c r="W281" s="17">
        <f t="shared" si="835"/>
        <v>0.40015799999999996</v>
      </c>
      <c r="X281" s="17">
        <f t="shared" si="836"/>
        <v>0.38233700999999998</v>
      </c>
      <c r="Y281" s="17">
        <f t="shared" si="837"/>
        <v>0.37312406999999997</v>
      </c>
      <c r="Z281" s="17">
        <f t="shared" si="838"/>
        <v>0.39615641999999995</v>
      </c>
      <c r="AA281" s="17">
        <f t="shared" si="839"/>
        <v>0.37851363989999998</v>
      </c>
      <c r="AB281" s="17">
        <f t="shared" si="840"/>
        <v>0.36939282929999995</v>
      </c>
      <c r="AC281" s="17">
        <f t="shared" si="841"/>
        <v>0.39219485579999996</v>
      </c>
    </row>
    <row r="282" spans="1:29" x14ac:dyDescent="0.3">
      <c r="A282" s="3" t="s">
        <v>30</v>
      </c>
      <c r="B282" s="3" t="s">
        <v>43</v>
      </c>
      <c r="C282" s="3" t="s">
        <v>23</v>
      </c>
      <c r="D282" s="3" t="s">
        <v>23</v>
      </c>
      <c r="E282" s="8" t="s">
        <v>33</v>
      </c>
      <c r="F282" s="8" t="s">
        <v>108</v>
      </c>
      <c r="G282" s="13" t="s">
        <v>91</v>
      </c>
      <c r="H282" s="6" t="s">
        <v>89</v>
      </c>
      <c r="I282" s="3" t="s">
        <v>85</v>
      </c>
      <c r="J282" s="3" t="s">
        <v>158</v>
      </c>
      <c r="K282" s="3" t="s">
        <v>71</v>
      </c>
      <c r="L282" s="5">
        <v>0.4</v>
      </c>
      <c r="M282" s="5">
        <v>0.35</v>
      </c>
      <c r="N282" s="5">
        <v>0.45</v>
      </c>
      <c r="O282" s="5">
        <v>0.5</v>
      </c>
      <c r="P282" s="5">
        <v>0.45</v>
      </c>
      <c r="Q282" s="5">
        <v>0.55000000000000004</v>
      </c>
      <c r="R282" s="5">
        <v>0.53500000000000003</v>
      </c>
      <c r="S282" s="5">
        <v>0.5</v>
      </c>
      <c r="T282" s="5">
        <v>0.56999999999999995</v>
      </c>
      <c r="U282" s="3">
        <f t="shared" ref="U282" si="859">R282+0.01</f>
        <v>0.54500000000000004</v>
      </c>
      <c r="V282" s="3">
        <f t="shared" ref="V282" si="860">S282+0.01</f>
        <v>0.51</v>
      </c>
      <c r="W282" s="3">
        <f t="shared" ref="W282" si="861">T282+0.01</f>
        <v>0.57999999999999996</v>
      </c>
      <c r="X282" s="5">
        <v>0.56999999999999995</v>
      </c>
      <c r="Y282" s="5">
        <v>0.52</v>
      </c>
      <c r="Z282" s="5">
        <v>0.63</v>
      </c>
      <c r="AA282" s="3">
        <f>X282+0.01</f>
        <v>0.57999999999999996</v>
      </c>
      <c r="AB282" s="3">
        <f t="shared" ref="AB282" si="862">Y282+0.01</f>
        <v>0.53</v>
      </c>
      <c r="AC282" s="3">
        <f t="shared" ref="AC282" si="863">Z282+0.01</f>
        <v>0.64</v>
      </c>
    </row>
    <row r="283" spans="1:29" x14ac:dyDescent="0.3">
      <c r="A283" s="3" t="s">
        <v>30</v>
      </c>
      <c r="B283" s="3" t="s">
        <v>43</v>
      </c>
      <c r="C283" s="3" t="s">
        <v>23</v>
      </c>
      <c r="D283" s="3" t="s">
        <v>23</v>
      </c>
      <c r="E283" s="33" t="s">
        <v>40</v>
      </c>
      <c r="F283" s="33" t="s">
        <v>112</v>
      </c>
      <c r="G283" s="3" t="s">
        <v>94</v>
      </c>
      <c r="H283" s="6" t="s">
        <v>89</v>
      </c>
      <c r="I283" s="3" t="s">
        <v>85</v>
      </c>
      <c r="J283" s="3" t="s">
        <v>158</v>
      </c>
      <c r="K283" s="3" t="s">
        <v>71</v>
      </c>
      <c r="L283" s="5">
        <v>700</v>
      </c>
      <c r="M283" s="5">
        <v>500</v>
      </c>
      <c r="N283" s="5">
        <v>900</v>
      </c>
      <c r="O283" s="5">
        <v>800</v>
      </c>
      <c r="P283" s="5">
        <v>600</v>
      </c>
      <c r="Q283" s="5">
        <v>1000</v>
      </c>
      <c r="R283" s="5">
        <v>900</v>
      </c>
      <c r="S283" s="5">
        <v>700</v>
      </c>
      <c r="T283" s="5">
        <v>1100</v>
      </c>
      <c r="U283" s="5">
        <v>900</v>
      </c>
      <c r="V283" s="5">
        <v>700</v>
      </c>
      <c r="W283" s="5">
        <v>1100</v>
      </c>
      <c r="X283" s="5">
        <v>1000</v>
      </c>
      <c r="Y283" s="5">
        <v>800</v>
      </c>
      <c r="Z283" s="5">
        <v>1200</v>
      </c>
      <c r="AA283" s="3">
        <v>1200</v>
      </c>
      <c r="AB283" s="3">
        <v>1100</v>
      </c>
      <c r="AC283" s="3">
        <v>1400</v>
      </c>
    </row>
    <row r="284" spans="1:29" ht="12.6" customHeight="1" x14ac:dyDescent="0.3">
      <c r="A284" s="3" t="s">
        <v>30</v>
      </c>
      <c r="B284" s="3" t="s">
        <v>43</v>
      </c>
      <c r="C284" s="3" t="s">
        <v>23</v>
      </c>
      <c r="D284" s="3" t="s">
        <v>23</v>
      </c>
      <c r="E284" s="33" t="s">
        <v>41</v>
      </c>
      <c r="F284" s="33" t="s">
        <v>113</v>
      </c>
      <c r="G284" s="3"/>
      <c r="H284" s="3"/>
      <c r="I284" s="3"/>
      <c r="J284" s="3"/>
      <c r="K284" s="3" t="s">
        <v>71</v>
      </c>
      <c r="L284" s="9">
        <f>O284*1.05</f>
        <v>0.44100000000000006</v>
      </c>
      <c r="M284" s="9">
        <f t="shared" ref="M284:N285" si="864">P284*1.05</f>
        <v>0.33075000000000004</v>
      </c>
      <c r="N284" s="9">
        <f t="shared" si="864"/>
        <v>0.49612500000000004</v>
      </c>
      <c r="O284" s="9">
        <f>R284*1.05</f>
        <v>0.42000000000000004</v>
      </c>
      <c r="P284" s="9">
        <f t="shared" ref="P284:Q285" si="865">S284*1.05</f>
        <v>0.315</v>
      </c>
      <c r="Q284" s="9">
        <f t="shared" si="865"/>
        <v>0.47250000000000003</v>
      </c>
      <c r="R284" s="9">
        <v>0.4</v>
      </c>
      <c r="S284" s="9">
        <v>0.3</v>
      </c>
      <c r="T284" s="9">
        <v>0.45</v>
      </c>
      <c r="U284" s="21">
        <v>0.35</v>
      </c>
      <c r="V284" s="21">
        <v>0.25</v>
      </c>
      <c r="W284" s="21">
        <v>0.4</v>
      </c>
      <c r="X284" s="9">
        <v>0.3</v>
      </c>
      <c r="Y284" s="9">
        <v>0.28000000000000003</v>
      </c>
      <c r="Z284" s="9">
        <v>0.34</v>
      </c>
      <c r="AA284" s="9">
        <f>X284*0.95</f>
        <v>0.28499999999999998</v>
      </c>
      <c r="AB284" s="9">
        <f t="shared" ref="AB284:AC285" si="866">Y284*0.95</f>
        <v>0.26600000000000001</v>
      </c>
      <c r="AC284" s="9">
        <f t="shared" si="866"/>
        <v>0.32300000000000001</v>
      </c>
    </row>
    <row r="285" spans="1:29" ht="14.1" customHeight="1" x14ac:dyDescent="0.3">
      <c r="A285" s="3" t="s">
        <v>30</v>
      </c>
      <c r="B285" s="3" t="s">
        <v>43</v>
      </c>
      <c r="C285" s="3" t="s">
        <v>23</v>
      </c>
      <c r="D285" s="3" t="s">
        <v>23</v>
      </c>
      <c r="E285" s="33" t="s">
        <v>42</v>
      </c>
      <c r="F285" s="33" t="s">
        <v>113</v>
      </c>
      <c r="G285" s="3"/>
      <c r="H285" s="3"/>
      <c r="I285" s="3"/>
      <c r="J285" s="3"/>
      <c r="K285" s="3" t="s">
        <v>71</v>
      </c>
      <c r="L285" s="9">
        <f>O285*1.05</f>
        <v>1.1025</v>
      </c>
      <c r="M285" s="9">
        <f t="shared" si="864"/>
        <v>0.77175000000000005</v>
      </c>
      <c r="N285" s="9">
        <f t="shared" si="864"/>
        <v>1.4332500000000004</v>
      </c>
      <c r="O285" s="9">
        <f>R285*1.05</f>
        <v>1.05</v>
      </c>
      <c r="P285" s="9">
        <f t="shared" si="865"/>
        <v>0.73499999999999999</v>
      </c>
      <c r="Q285" s="9">
        <f t="shared" si="865"/>
        <v>1.3650000000000002</v>
      </c>
      <c r="R285" s="9">
        <v>1</v>
      </c>
      <c r="S285" s="9">
        <v>0.7</v>
      </c>
      <c r="T285" s="9">
        <v>1.3</v>
      </c>
      <c r="U285" s="21">
        <v>0.85</v>
      </c>
      <c r="V285" s="21">
        <v>0.8</v>
      </c>
      <c r="W285" s="21">
        <v>0.95</v>
      </c>
      <c r="X285" s="9">
        <v>0.7</v>
      </c>
      <c r="Y285" s="9">
        <v>0.5</v>
      </c>
      <c r="Z285" s="9">
        <v>1</v>
      </c>
      <c r="AA285" s="9">
        <f>X285*0.95</f>
        <v>0.66499999999999992</v>
      </c>
      <c r="AB285" s="9">
        <f t="shared" si="866"/>
        <v>0.47499999999999998</v>
      </c>
      <c r="AC285" s="9">
        <f t="shared" si="866"/>
        <v>0.95</v>
      </c>
    </row>
    <row r="286" spans="1:29" x14ac:dyDescent="0.3">
      <c r="A286" s="3" t="s">
        <v>30</v>
      </c>
      <c r="B286" s="3" t="s">
        <v>43</v>
      </c>
      <c r="C286" s="3" t="s">
        <v>23</v>
      </c>
      <c r="D286" s="3" t="s">
        <v>23</v>
      </c>
      <c r="E286" s="8" t="s">
        <v>34</v>
      </c>
      <c r="F286" s="8" t="s">
        <v>114</v>
      </c>
      <c r="G286" s="3"/>
      <c r="H286" s="3"/>
      <c r="I286" s="3"/>
      <c r="J286" s="3"/>
      <c r="K286" s="3" t="s">
        <v>71</v>
      </c>
      <c r="L286" s="5">
        <v>1.2</v>
      </c>
      <c r="M286" s="5">
        <v>1.175</v>
      </c>
      <c r="N286" s="5">
        <v>1.25</v>
      </c>
      <c r="O286" s="5">
        <v>1.175</v>
      </c>
      <c r="P286" s="5">
        <v>1.1499999999999999</v>
      </c>
      <c r="Q286" s="5">
        <v>1.2</v>
      </c>
      <c r="R286" s="5">
        <v>1.1499999999999999</v>
      </c>
      <c r="S286" s="5">
        <v>1.125</v>
      </c>
      <c r="T286" s="5">
        <v>1.175</v>
      </c>
      <c r="U286" s="5">
        <v>1.1499999999999999</v>
      </c>
      <c r="V286" s="5">
        <v>1.125</v>
      </c>
      <c r="W286" s="5">
        <v>1.175</v>
      </c>
      <c r="X286" s="5">
        <v>1.125</v>
      </c>
      <c r="Y286" s="5">
        <v>1.1000000000000001</v>
      </c>
      <c r="Z286" s="5">
        <v>1.1499999999999999</v>
      </c>
      <c r="AA286" s="5">
        <v>1.125</v>
      </c>
      <c r="AB286" s="5">
        <v>1.1000000000000001</v>
      </c>
      <c r="AC286" s="5">
        <v>1.1499999999999999</v>
      </c>
    </row>
    <row r="287" spans="1:29" ht="14.4" x14ac:dyDescent="0.3">
      <c r="A287" s="3" t="s">
        <v>30</v>
      </c>
      <c r="B287" s="3" t="s">
        <v>196</v>
      </c>
      <c r="C287" s="3" t="s">
        <v>23</v>
      </c>
      <c r="D287" s="3" t="s">
        <v>23</v>
      </c>
      <c r="E287" s="8" t="s">
        <v>9</v>
      </c>
      <c r="F287" s="8" t="s">
        <v>107</v>
      </c>
      <c r="G287" s="3" t="s">
        <v>93</v>
      </c>
      <c r="H287" s="6" t="s">
        <v>89</v>
      </c>
      <c r="I287" s="7" t="s">
        <v>101</v>
      </c>
      <c r="J287" s="2" t="s">
        <v>102</v>
      </c>
      <c r="K287" s="3" t="s">
        <v>71</v>
      </c>
      <c r="L287" s="5">
        <v>35</v>
      </c>
      <c r="M287" s="5">
        <v>30</v>
      </c>
      <c r="N287" s="5">
        <v>40</v>
      </c>
      <c r="O287" s="5">
        <v>30</v>
      </c>
      <c r="P287" s="5">
        <v>25</v>
      </c>
      <c r="Q287" s="5">
        <v>35</v>
      </c>
      <c r="R287" s="5">
        <v>25</v>
      </c>
      <c r="S287" s="5">
        <v>20</v>
      </c>
      <c r="T287" s="5">
        <v>30</v>
      </c>
      <c r="U287" s="5">
        <v>25</v>
      </c>
      <c r="V287" s="5">
        <v>20</v>
      </c>
      <c r="W287" s="5">
        <v>30</v>
      </c>
      <c r="X287" s="5">
        <f>R287*0.95</f>
        <v>23.75</v>
      </c>
      <c r="Y287" s="5">
        <f>S287*0.9</f>
        <v>18</v>
      </c>
      <c r="Z287" s="5">
        <f>T287</f>
        <v>30</v>
      </c>
      <c r="AA287" s="9">
        <f>X287*0.95</f>
        <v>22.5625</v>
      </c>
      <c r="AB287" s="9">
        <f t="shared" ref="AB287:AC288" si="867">Y287*0.95</f>
        <v>17.099999999999998</v>
      </c>
      <c r="AC287" s="9">
        <f t="shared" si="867"/>
        <v>28.5</v>
      </c>
    </row>
    <row r="288" spans="1:29" ht="31.2" customHeight="1" x14ac:dyDescent="0.3">
      <c r="A288" s="3" t="s">
        <v>30</v>
      </c>
      <c r="B288" s="3" t="s">
        <v>197</v>
      </c>
      <c r="C288" s="3" t="s">
        <v>23</v>
      </c>
      <c r="D288" s="3" t="s">
        <v>23</v>
      </c>
      <c r="E288" s="8" t="s">
        <v>100</v>
      </c>
      <c r="F288" s="8" t="s">
        <v>107</v>
      </c>
      <c r="G288" s="3" t="s">
        <v>93</v>
      </c>
      <c r="H288" s="6" t="s">
        <v>89</v>
      </c>
      <c r="I288" s="3" t="s">
        <v>98</v>
      </c>
      <c r="J288" s="3" t="s">
        <v>99</v>
      </c>
      <c r="K288" s="3" t="s">
        <v>71</v>
      </c>
      <c r="L288" s="5">
        <v>4.0999999999999996</v>
      </c>
      <c r="M288" s="5">
        <v>4</v>
      </c>
      <c r="N288" s="5">
        <v>4.2</v>
      </c>
      <c r="O288" s="5">
        <v>4.0999999999999996</v>
      </c>
      <c r="P288" s="5">
        <v>4</v>
      </c>
      <c r="Q288" s="5">
        <v>4.2</v>
      </c>
      <c r="R288" s="5">
        <v>4.0999999999999996</v>
      </c>
      <c r="S288" s="5">
        <v>4</v>
      </c>
      <c r="T288" s="5">
        <v>4.2</v>
      </c>
      <c r="U288" s="5">
        <v>4.0999999999999996</v>
      </c>
      <c r="V288" s="5">
        <v>4</v>
      </c>
      <c r="W288" s="5">
        <v>4.2</v>
      </c>
      <c r="X288" s="10">
        <f>R288*0.95</f>
        <v>3.8949999999999996</v>
      </c>
      <c r="Y288" s="10">
        <v>3.8</v>
      </c>
      <c r="Z288" s="10">
        <v>4</v>
      </c>
      <c r="AA288" s="9">
        <f>X288*0.95</f>
        <v>3.7002499999999996</v>
      </c>
      <c r="AB288" s="9">
        <f t="shared" si="867"/>
        <v>3.61</v>
      </c>
      <c r="AC288" s="9">
        <f t="shared" si="867"/>
        <v>3.8</v>
      </c>
    </row>
    <row r="289" spans="1:29" ht="29.1" customHeight="1" x14ac:dyDescent="0.3">
      <c r="A289" s="3" t="s">
        <v>30</v>
      </c>
      <c r="B289" s="3" t="s">
        <v>197</v>
      </c>
      <c r="C289" s="3" t="s">
        <v>23</v>
      </c>
      <c r="D289" s="3" t="s">
        <v>23</v>
      </c>
      <c r="E289" s="8" t="s">
        <v>115</v>
      </c>
      <c r="F289" s="8" t="s">
        <v>113</v>
      </c>
      <c r="G289" s="3" t="s">
        <v>93</v>
      </c>
      <c r="H289" s="6" t="s">
        <v>89</v>
      </c>
      <c r="I289" s="3" t="s">
        <v>98</v>
      </c>
      <c r="J289" s="3" t="s">
        <v>99</v>
      </c>
      <c r="K289" s="3" t="s">
        <v>71</v>
      </c>
      <c r="L289" s="5">
        <v>5.2999999999999999E-2</v>
      </c>
      <c r="M289" s="5">
        <v>0.05</v>
      </c>
      <c r="N289" s="5">
        <v>0.06</v>
      </c>
      <c r="O289" s="5">
        <v>5.2999999999999999E-2</v>
      </c>
      <c r="P289" s="5">
        <v>0.05</v>
      </c>
      <c r="Q289" s="5">
        <v>0.06</v>
      </c>
      <c r="R289" s="5">
        <v>5.2999999999999999E-2</v>
      </c>
      <c r="S289" s="5">
        <v>0.05</v>
      </c>
      <c r="T289" s="5">
        <v>0.06</v>
      </c>
      <c r="U289" s="5">
        <v>5.2999999999999999E-2</v>
      </c>
      <c r="V289" s="5">
        <v>0.05</v>
      </c>
      <c r="W289" s="5">
        <v>0.06</v>
      </c>
      <c r="X289" s="10">
        <f>R289*0.95</f>
        <v>5.0349999999999999E-2</v>
      </c>
      <c r="Y289" s="10">
        <f>S289*0.9</f>
        <v>4.5000000000000005E-2</v>
      </c>
      <c r="Z289" s="10">
        <f>T289</f>
        <v>0.06</v>
      </c>
      <c r="AA289" s="10">
        <f>U289*0.95</f>
        <v>5.0349999999999999E-2</v>
      </c>
      <c r="AB289" s="10">
        <f>V289*0.9</f>
        <v>4.5000000000000005E-2</v>
      </c>
      <c r="AC289" s="10">
        <f>W289</f>
        <v>0.06</v>
      </c>
    </row>
    <row r="290" spans="1:29" x14ac:dyDescent="0.3">
      <c r="A290" s="3" t="s">
        <v>30</v>
      </c>
      <c r="B290" s="3" t="s">
        <v>48</v>
      </c>
      <c r="C290" s="3" t="s">
        <v>23</v>
      </c>
      <c r="D290" s="3" t="s">
        <v>23</v>
      </c>
      <c r="E290" s="8" t="s">
        <v>7</v>
      </c>
      <c r="F290" s="8" t="s">
        <v>107</v>
      </c>
      <c r="G290" s="3" t="s">
        <v>93</v>
      </c>
      <c r="H290" s="6" t="s">
        <v>89</v>
      </c>
      <c r="I290" s="3" t="s">
        <v>104</v>
      </c>
      <c r="J290" s="3" t="s">
        <v>103</v>
      </c>
      <c r="K290" s="3" t="s">
        <v>71</v>
      </c>
      <c r="L290" s="4">
        <f>O290*1.05</f>
        <v>39.690000000000005</v>
      </c>
      <c r="M290" s="4">
        <f t="shared" ref="M290:N291" si="868">P290*1.05</f>
        <v>33.075000000000003</v>
      </c>
      <c r="N290" s="4">
        <f t="shared" si="868"/>
        <v>44.1</v>
      </c>
      <c r="O290" s="4">
        <f>R290*1.05</f>
        <v>37.800000000000004</v>
      </c>
      <c r="P290" s="4">
        <f t="shared" ref="P290:Q291" si="869">S290*1.05</f>
        <v>31.5</v>
      </c>
      <c r="Q290" s="4">
        <f t="shared" si="869"/>
        <v>42</v>
      </c>
      <c r="R290" s="5">
        <v>36</v>
      </c>
      <c r="S290" s="5">
        <v>30</v>
      </c>
      <c r="T290" s="5">
        <v>40</v>
      </c>
      <c r="U290" s="5">
        <v>36</v>
      </c>
      <c r="V290" s="5">
        <v>30</v>
      </c>
      <c r="W290" s="5">
        <v>40</v>
      </c>
      <c r="X290" s="5">
        <f>R290*0.95</f>
        <v>34.199999999999996</v>
      </c>
      <c r="Y290" s="5">
        <f>S290*0.9</f>
        <v>27</v>
      </c>
      <c r="Z290" s="5">
        <f>T290</f>
        <v>40</v>
      </c>
      <c r="AA290" s="4">
        <f>X290*0.95</f>
        <v>32.489999999999995</v>
      </c>
      <c r="AB290" s="4">
        <f t="shared" ref="AB290:AC291" si="870">Y290*0.95</f>
        <v>25.65</v>
      </c>
      <c r="AC290" s="4">
        <f t="shared" si="870"/>
        <v>38</v>
      </c>
    </row>
    <row r="291" spans="1:29" ht="36.6" customHeight="1" x14ac:dyDescent="0.3">
      <c r="A291" s="3" t="s">
        <v>30</v>
      </c>
      <c r="B291" s="3" t="s">
        <v>198</v>
      </c>
      <c r="C291" s="3" t="s">
        <v>23</v>
      </c>
      <c r="D291" s="3" t="s">
        <v>23</v>
      </c>
      <c r="E291" s="8" t="s">
        <v>10</v>
      </c>
      <c r="F291" s="8" t="s">
        <v>107</v>
      </c>
      <c r="G291" s="3"/>
      <c r="H291" s="3"/>
      <c r="I291" s="7" t="s">
        <v>127</v>
      </c>
      <c r="J291" s="3" t="s">
        <v>128</v>
      </c>
      <c r="K291" s="3" t="s">
        <v>71</v>
      </c>
      <c r="L291" s="4">
        <f>O291*1.05</f>
        <v>4.41</v>
      </c>
      <c r="M291" s="4">
        <f t="shared" si="868"/>
        <v>3.3075000000000006</v>
      </c>
      <c r="N291" s="4">
        <f t="shared" si="868"/>
        <v>5.5125000000000002</v>
      </c>
      <c r="O291" s="4">
        <f>R291*1.05</f>
        <v>4.2</v>
      </c>
      <c r="P291" s="4">
        <f t="shared" si="869"/>
        <v>3.1500000000000004</v>
      </c>
      <c r="Q291" s="4">
        <f t="shared" si="869"/>
        <v>5.25</v>
      </c>
      <c r="R291" s="5">
        <v>4</v>
      </c>
      <c r="S291" s="5">
        <v>3</v>
      </c>
      <c r="T291" s="5">
        <v>5</v>
      </c>
      <c r="U291" s="5">
        <v>36</v>
      </c>
      <c r="V291" s="5">
        <v>30</v>
      </c>
      <c r="W291" s="5">
        <v>40</v>
      </c>
      <c r="X291" s="5">
        <f>R291*0.95</f>
        <v>3.8</v>
      </c>
      <c r="Y291" s="5">
        <f>S291*0.9</f>
        <v>2.7</v>
      </c>
      <c r="Z291" s="5">
        <f>T291</f>
        <v>5</v>
      </c>
      <c r="AA291" s="13">
        <f>X291*0.95</f>
        <v>3.61</v>
      </c>
      <c r="AB291" s="13">
        <f t="shared" si="870"/>
        <v>2.5649999999999999</v>
      </c>
      <c r="AC291" s="13">
        <f t="shared" si="870"/>
        <v>4.75</v>
      </c>
    </row>
    <row r="292" spans="1:29" ht="26.7" customHeight="1" x14ac:dyDescent="0.3">
      <c r="A292" s="3" t="s">
        <v>30</v>
      </c>
      <c r="B292" s="3" t="s">
        <v>23</v>
      </c>
      <c r="C292" s="3" t="s">
        <v>23</v>
      </c>
      <c r="D292" s="3" t="s">
        <v>23</v>
      </c>
      <c r="E292" s="8" t="s">
        <v>8</v>
      </c>
      <c r="F292" s="8" t="s">
        <v>113</v>
      </c>
      <c r="G292" s="3" t="s">
        <v>93</v>
      </c>
      <c r="H292" s="6" t="s">
        <v>89</v>
      </c>
      <c r="I292" s="7" t="s">
        <v>105</v>
      </c>
      <c r="J292" s="3" t="s">
        <v>226</v>
      </c>
      <c r="K292" s="3" t="s">
        <v>71</v>
      </c>
      <c r="L292" s="5">
        <v>1.46</v>
      </c>
      <c r="M292" s="5">
        <v>1.4</v>
      </c>
      <c r="N292" s="5">
        <v>1.5</v>
      </c>
      <c r="O292" s="5">
        <v>1.46</v>
      </c>
      <c r="P292" s="5">
        <v>1.4</v>
      </c>
      <c r="Q292" s="5">
        <v>1.5</v>
      </c>
      <c r="R292" s="5">
        <v>1.46</v>
      </c>
      <c r="S292" s="5">
        <v>1.4</v>
      </c>
      <c r="T292" s="5">
        <v>1.5</v>
      </c>
      <c r="U292" s="5">
        <v>1.46</v>
      </c>
      <c r="V292" s="5">
        <v>1.4</v>
      </c>
      <c r="W292" s="5">
        <v>1.5</v>
      </c>
      <c r="X292" s="5">
        <v>1.46</v>
      </c>
      <c r="Y292" s="5">
        <v>1.4</v>
      </c>
      <c r="Z292" s="5">
        <v>1.5</v>
      </c>
      <c r="AA292" s="5">
        <v>1.46</v>
      </c>
      <c r="AB292" s="5">
        <v>1.4</v>
      </c>
      <c r="AC292" s="5">
        <v>1.5</v>
      </c>
    </row>
    <row r="293" spans="1:29" ht="25.2" customHeight="1" x14ac:dyDescent="0.3">
      <c r="A293" s="3" t="s">
        <v>30</v>
      </c>
      <c r="B293" s="3" t="s">
        <v>23</v>
      </c>
      <c r="C293" s="3" t="s">
        <v>23</v>
      </c>
      <c r="D293" s="3" t="s">
        <v>23</v>
      </c>
      <c r="E293" s="8" t="s">
        <v>55</v>
      </c>
      <c r="F293" s="8" t="s">
        <v>107</v>
      </c>
      <c r="G293" s="3" t="s">
        <v>93</v>
      </c>
      <c r="H293" s="6" t="s">
        <v>89</v>
      </c>
      <c r="I293" s="7" t="s">
        <v>105</v>
      </c>
      <c r="J293" s="3" t="s">
        <v>226</v>
      </c>
      <c r="K293" s="3" t="s">
        <v>126</v>
      </c>
      <c r="L293" s="9">
        <v>-59</v>
      </c>
      <c r="M293" s="9"/>
      <c r="N293" s="9"/>
      <c r="O293" s="9">
        <v>-59</v>
      </c>
      <c r="P293" s="9"/>
      <c r="Q293" s="9"/>
      <c r="R293" s="9">
        <v>-59</v>
      </c>
      <c r="S293" s="5"/>
      <c r="T293" s="5"/>
      <c r="U293" s="9">
        <v>-59</v>
      </c>
      <c r="V293" s="5"/>
      <c r="W293" s="5"/>
      <c r="X293" s="9">
        <v>-59</v>
      </c>
      <c r="Y293" s="5"/>
      <c r="Z293" s="5"/>
      <c r="AA293" s="9">
        <v>-59</v>
      </c>
      <c r="AB293" s="5"/>
      <c r="AC293" s="5"/>
    </row>
    <row r="294" spans="1:29" ht="14.4" x14ac:dyDescent="0.3">
      <c r="A294" s="3" t="s">
        <v>30</v>
      </c>
      <c r="B294" s="3" t="s">
        <v>199</v>
      </c>
      <c r="C294" s="3" t="s">
        <v>23</v>
      </c>
      <c r="D294" s="3" t="s">
        <v>23</v>
      </c>
      <c r="E294" s="8" t="s">
        <v>45</v>
      </c>
      <c r="F294" s="8" t="s">
        <v>113</v>
      </c>
      <c r="G294" s="3" t="s">
        <v>93</v>
      </c>
      <c r="H294" s="6" t="s">
        <v>89</v>
      </c>
      <c r="I294" s="7" t="s">
        <v>125</v>
      </c>
      <c r="J294" s="3" t="s">
        <v>155</v>
      </c>
      <c r="K294" s="3" t="s">
        <v>71</v>
      </c>
      <c r="L294" s="9">
        <f t="shared" ref="L294:Q295" si="871">O294*1.05</f>
        <v>3.0870000000000002</v>
      </c>
      <c r="M294" s="9">
        <f t="shared" si="871"/>
        <v>2.7562500000000001</v>
      </c>
      <c r="N294" s="9">
        <f t="shared" si="871"/>
        <v>3.8587500000000006</v>
      </c>
      <c r="O294" s="9">
        <f t="shared" si="871"/>
        <v>2.94</v>
      </c>
      <c r="P294" s="9">
        <f t="shared" si="871"/>
        <v>2.625</v>
      </c>
      <c r="Q294" s="9">
        <f t="shared" si="871"/>
        <v>3.6750000000000003</v>
      </c>
      <c r="R294" s="5">
        <v>2.8</v>
      </c>
      <c r="S294" s="5">
        <v>2.5</v>
      </c>
      <c r="T294" s="5">
        <v>3.5</v>
      </c>
      <c r="U294" s="9">
        <f>R294*0.95</f>
        <v>2.6599999999999997</v>
      </c>
      <c r="V294" s="9">
        <f t="shared" ref="V294:AC295" si="872">S294*0.95</f>
        <v>2.375</v>
      </c>
      <c r="W294" s="9">
        <f t="shared" si="872"/>
        <v>3.3249999999999997</v>
      </c>
      <c r="X294" s="9">
        <f t="shared" si="872"/>
        <v>2.5269999999999997</v>
      </c>
      <c r="Y294" s="9">
        <f t="shared" si="872"/>
        <v>2.2562500000000001</v>
      </c>
      <c r="Z294" s="9">
        <f t="shared" si="872"/>
        <v>3.1587499999999995</v>
      </c>
      <c r="AA294" s="9">
        <f t="shared" si="872"/>
        <v>2.4006499999999997</v>
      </c>
      <c r="AB294" s="9">
        <f t="shared" si="872"/>
        <v>2.1434375000000001</v>
      </c>
      <c r="AC294" s="9">
        <f t="shared" si="872"/>
        <v>3.0008124999999994</v>
      </c>
    </row>
    <row r="295" spans="1:29" ht="14.4" x14ac:dyDescent="0.3">
      <c r="A295" s="3" t="s">
        <v>30</v>
      </c>
      <c r="B295" s="3" t="s">
        <v>36</v>
      </c>
      <c r="C295" s="3" t="s">
        <v>23</v>
      </c>
      <c r="D295" s="3" t="s">
        <v>23</v>
      </c>
      <c r="E295" s="8" t="s">
        <v>45</v>
      </c>
      <c r="F295" s="8" t="s">
        <v>113</v>
      </c>
      <c r="G295" s="3" t="s">
        <v>93</v>
      </c>
      <c r="H295" s="6" t="s">
        <v>89</v>
      </c>
      <c r="I295" s="7" t="s">
        <v>125</v>
      </c>
      <c r="J295" s="3" t="s">
        <v>155</v>
      </c>
      <c r="K295" s="3" t="s">
        <v>71</v>
      </c>
      <c r="L295" s="9">
        <f t="shared" si="871"/>
        <v>3.1972499999999999</v>
      </c>
      <c r="M295" s="9">
        <f t="shared" si="871"/>
        <v>2.7562500000000001</v>
      </c>
      <c r="N295" s="9">
        <f t="shared" si="871"/>
        <v>3.8587500000000006</v>
      </c>
      <c r="O295" s="9">
        <f t="shared" si="871"/>
        <v>3.0449999999999999</v>
      </c>
      <c r="P295" s="9">
        <f t="shared" si="871"/>
        <v>2.625</v>
      </c>
      <c r="Q295" s="9">
        <f t="shared" si="871"/>
        <v>3.6750000000000003</v>
      </c>
      <c r="R295" s="5">
        <v>2.9</v>
      </c>
      <c r="S295" s="5">
        <v>2.5</v>
      </c>
      <c r="T295" s="5">
        <v>3.5</v>
      </c>
      <c r="U295" s="9">
        <f>R295*0.95</f>
        <v>2.7549999999999999</v>
      </c>
      <c r="V295" s="9">
        <f t="shared" si="872"/>
        <v>2.375</v>
      </c>
      <c r="W295" s="9">
        <f t="shared" si="872"/>
        <v>3.3249999999999997</v>
      </c>
      <c r="X295" s="9">
        <f t="shared" si="872"/>
        <v>2.6172499999999999</v>
      </c>
      <c r="Y295" s="9">
        <f t="shared" si="872"/>
        <v>2.2562500000000001</v>
      </c>
      <c r="Z295" s="9">
        <f t="shared" si="872"/>
        <v>3.1587499999999995</v>
      </c>
      <c r="AA295" s="9">
        <f t="shared" si="872"/>
        <v>2.4863874999999998</v>
      </c>
      <c r="AB295" s="9">
        <f t="shared" si="872"/>
        <v>2.1434375000000001</v>
      </c>
      <c r="AC295" s="9">
        <f t="shared" si="872"/>
        <v>3.0008124999999994</v>
      </c>
    </row>
    <row r="296" spans="1:29" ht="14.4" x14ac:dyDescent="0.3">
      <c r="A296" s="3" t="s">
        <v>30</v>
      </c>
      <c r="B296" s="3" t="s">
        <v>191</v>
      </c>
      <c r="C296" s="3" t="s">
        <v>23</v>
      </c>
      <c r="D296" s="3" t="s">
        <v>23</v>
      </c>
      <c r="E296" s="8" t="s">
        <v>54</v>
      </c>
      <c r="F296" s="8" t="s">
        <v>107</v>
      </c>
      <c r="G296" s="3" t="s">
        <v>93</v>
      </c>
      <c r="H296" s="6" t="s">
        <v>89</v>
      </c>
      <c r="I296" s="7" t="s">
        <v>125</v>
      </c>
      <c r="J296" s="3" t="s">
        <v>155</v>
      </c>
      <c r="K296" s="3" t="s">
        <v>126</v>
      </c>
      <c r="L296" s="5">
        <v>50</v>
      </c>
      <c r="M296" s="5"/>
      <c r="N296" s="5"/>
      <c r="O296" s="5">
        <v>50</v>
      </c>
      <c r="P296" s="5"/>
      <c r="Q296" s="5"/>
      <c r="R296" s="5">
        <v>50</v>
      </c>
      <c r="S296" s="5"/>
      <c r="T296" s="5"/>
      <c r="U296" s="5">
        <v>50</v>
      </c>
      <c r="V296" s="3"/>
      <c r="W296" s="3"/>
      <c r="X296" s="5">
        <v>50</v>
      </c>
      <c r="Y296" s="5"/>
      <c r="Z296" s="5"/>
      <c r="AA296" s="5">
        <v>50</v>
      </c>
      <c r="AB296" s="3"/>
      <c r="AC296" s="3"/>
    </row>
    <row r="297" spans="1:29" ht="14.4" x14ac:dyDescent="0.3">
      <c r="A297" s="3" t="s">
        <v>30</v>
      </c>
      <c r="B297" s="3" t="s">
        <v>36</v>
      </c>
      <c r="C297" s="3" t="s">
        <v>23</v>
      </c>
      <c r="D297" s="3" t="s">
        <v>23</v>
      </c>
      <c r="E297" s="8" t="s">
        <v>54</v>
      </c>
      <c r="F297" s="8" t="s">
        <v>107</v>
      </c>
      <c r="G297" s="3" t="s">
        <v>93</v>
      </c>
      <c r="H297" s="6" t="s">
        <v>89</v>
      </c>
      <c r="I297" s="7" t="s">
        <v>125</v>
      </c>
      <c r="J297" s="3" t="s">
        <v>155</v>
      </c>
      <c r="K297" s="3" t="s">
        <v>126</v>
      </c>
      <c r="L297" s="5">
        <v>157</v>
      </c>
      <c r="M297" s="5"/>
      <c r="N297" s="5"/>
      <c r="O297" s="5">
        <v>157</v>
      </c>
      <c r="P297" s="5"/>
      <c r="Q297" s="5"/>
      <c r="R297" s="5">
        <v>157</v>
      </c>
      <c r="S297" s="5"/>
      <c r="T297" s="5"/>
      <c r="U297" s="5">
        <v>157</v>
      </c>
      <c r="V297" s="3"/>
      <c r="W297" s="3"/>
      <c r="X297" s="5">
        <v>157</v>
      </c>
      <c r="Y297" s="5"/>
      <c r="Z297" s="5"/>
      <c r="AA297" s="5">
        <v>157</v>
      </c>
      <c r="AB297" s="3"/>
      <c r="AC297" s="3"/>
    </row>
    <row r="298" spans="1:29" ht="14.4" x14ac:dyDescent="0.3">
      <c r="A298" s="3" t="s">
        <v>30</v>
      </c>
      <c r="B298" s="3" t="s">
        <v>23</v>
      </c>
      <c r="C298" s="3" t="s">
        <v>23</v>
      </c>
      <c r="D298" s="3" t="s">
        <v>23</v>
      </c>
      <c r="E298" s="24" t="s">
        <v>187</v>
      </c>
      <c r="F298" s="8" t="s">
        <v>154</v>
      </c>
      <c r="G298" s="3" t="s">
        <v>93</v>
      </c>
      <c r="H298" s="6" t="s">
        <v>89</v>
      </c>
      <c r="I298" s="32" t="s">
        <v>153</v>
      </c>
      <c r="J298" s="3" t="s">
        <v>156</v>
      </c>
      <c r="K298" s="3" t="s">
        <v>71</v>
      </c>
      <c r="L298" s="22">
        <v>12.4</v>
      </c>
      <c r="M298" s="22">
        <v>8</v>
      </c>
      <c r="N298" s="22">
        <v>15</v>
      </c>
      <c r="O298" s="22">
        <v>12.4</v>
      </c>
      <c r="P298" s="19">
        <v>8</v>
      </c>
      <c r="Q298" s="19">
        <v>15</v>
      </c>
      <c r="R298" s="19">
        <v>12.4</v>
      </c>
      <c r="S298" s="19">
        <v>8</v>
      </c>
      <c r="T298" s="19">
        <v>15</v>
      </c>
      <c r="U298" s="19">
        <v>12.4</v>
      </c>
      <c r="V298" s="19">
        <v>8</v>
      </c>
      <c r="W298" s="19">
        <v>15</v>
      </c>
      <c r="X298" s="19">
        <v>12.4</v>
      </c>
      <c r="Y298" s="19">
        <v>8</v>
      </c>
      <c r="Z298" s="19">
        <v>15</v>
      </c>
      <c r="AA298" s="19">
        <v>12.4</v>
      </c>
      <c r="AB298" s="19">
        <v>8</v>
      </c>
      <c r="AC298" s="19">
        <v>15</v>
      </c>
    </row>
    <row r="299" spans="1:29" ht="14.4" x14ac:dyDescent="0.3">
      <c r="A299" s="3" t="s">
        <v>30</v>
      </c>
      <c r="B299" s="3" t="s">
        <v>23</v>
      </c>
      <c r="C299" s="3" t="s">
        <v>23</v>
      </c>
      <c r="D299" s="3" t="s">
        <v>23</v>
      </c>
      <c r="E299" s="24" t="s">
        <v>188</v>
      </c>
      <c r="F299" s="8" t="s">
        <v>107</v>
      </c>
      <c r="G299" s="3" t="s">
        <v>93</v>
      </c>
      <c r="H299" s="6" t="s">
        <v>89</v>
      </c>
      <c r="I299" s="32" t="s">
        <v>153</v>
      </c>
      <c r="J299" s="3" t="s">
        <v>156</v>
      </c>
      <c r="K299" s="3" t="s">
        <v>71</v>
      </c>
      <c r="L299" s="22">
        <v>129</v>
      </c>
      <c r="M299" s="27">
        <f>L299*0.75</f>
        <v>96.75</v>
      </c>
      <c r="N299" s="27">
        <f>L299*1.25</f>
        <v>161.25</v>
      </c>
      <c r="O299" s="22">
        <v>129</v>
      </c>
      <c r="P299" s="29">
        <f>O299*0.75</f>
        <v>96.75</v>
      </c>
      <c r="Q299" s="29">
        <f>O299*1.25</f>
        <v>161.25</v>
      </c>
      <c r="R299" s="19">
        <v>129</v>
      </c>
      <c r="S299" s="29">
        <f>R299*0.75</f>
        <v>96.75</v>
      </c>
      <c r="T299" s="29">
        <f>R299*1.25</f>
        <v>161.25</v>
      </c>
      <c r="U299" s="19">
        <v>129</v>
      </c>
      <c r="V299" s="29">
        <f>U299*0.75</f>
        <v>96.75</v>
      </c>
      <c r="W299" s="29">
        <f>U299*1.25</f>
        <v>161.25</v>
      </c>
      <c r="X299" s="19">
        <v>129</v>
      </c>
      <c r="Y299" s="29">
        <f>X299*0.75</f>
        <v>96.75</v>
      </c>
      <c r="Z299" s="29">
        <f>X299*1.25</f>
        <v>161.25</v>
      </c>
      <c r="AA299" s="19">
        <v>129</v>
      </c>
      <c r="AB299" s="29">
        <f>AA299*0.75</f>
        <v>96.75</v>
      </c>
      <c r="AC299" s="29">
        <f>AA299*1.25</f>
        <v>161.25</v>
      </c>
    </row>
    <row r="300" spans="1:29" ht="14.4" x14ac:dyDescent="0.3">
      <c r="A300" s="3" t="s">
        <v>30</v>
      </c>
      <c r="B300" s="3" t="s">
        <v>169</v>
      </c>
      <c r="C300" s="3" t="s">
        <v>73</v>
      </c>
      <c r="D300" s="3" t="s">
        <v>132</v>
      </c>
      <c r="E300" s="8" t="s">
        <v>46</v>
      </c>
      <c r="F300" s="8" t="s">
        <v>108</v>
      </c>
      <c r="G300" s="3" t="s">
        <v>91</v>
      </c>
      <c r="H300" s="3" t="s">
        <v>88</v>
      </c>
      <c r="I300" s="7" t="s">
        <v>224</v>
      </c>
      <c r="J300" s="3" t="s">
        <v>225</v>
      </c>
      <c r="K300" s="3" t="s">
        <v>71</v>
      </c>
      <c r="L300" s="5">
        <v>0.67</v>
      </c>
      <c r="M300" s="5">
        <v>0.65</v>
      </c>
      <c r="N300" s="5">
        <v>0.75</v>
      </c>
      <c r="O300" s="5">
        <v>0.67</v>
      </c>
      <c r="P300" s="5">
        <v>0.65</v>
      </c>
      <c r="Q300" s="5">
        <v>0.75</v>
      </c>
      <c r="R300" s="5">
        <v>0.67</v>
      </c>
      <c r="S300" s="5">
        <v>0.65</v>
      </c>
      <c r="T300" s="5">
        <v>0.75</v>
      </c>
      <c r="U300" s="5">
        <v>0.67</v>
      </c>
      <c r="V300" s="5">
        <v>0.65</v>
      </c>
      <c r="W300" s="5">
        <v>0.75</v>
      </c>
      <c r="X300" s="5">
        <v>0.67</v>
      </c>
      <c r="Y300" s="5">
        <v>0.65</v>
      </c>
      <c r="Z300" s="5">
        <v>0.75</v>
      </c>
      <c r="AA300" s="5">
        <v>0.67</v>
      </c>
      <c r="AB300" s="5">
        <v>0.65</v>
      </c>
      <c r="AC300" s="5">
        <v>0.75</v>
      </c>
    </row>
    <row r="301" spans="1:29" ht="14.4" x14ac:dyDescent="0.3">
      <c r="A301" s="3" t="s">
        <v>30</v>
      </c>
      <c r="B301" s="3" t="s">
        <v>169</v>
      </c>
      <c r="C301" s="3" t="s">
        <v>74</v>
      </c>
      <c r="D301" s="3" t="s">
        <v>132</v>
      </c>
      <c r="E301" s="8" t="s">
        <v>46</v>
      </c>
      <c r="F301" s="8" t="s">
        <v>108</v>
      </c>
      <c r="G301" s="3" t="s">
        <v>91</v>
      </c>
      <c r="H301" s="3" t="s">
        <v>88</v>
      </c>
      <c r="I301" s="7" t="s">
        <v>224</v>
      </c>
      <c r="J301" s="3" t="s">
        <v>225</v>
      </c>
      <c r="K301" s="3" t="s">
        <v>71</v>
      </c>
      <c r="L301" s="5">
        <v>0.67</v>
      </c>
      <c r="M301" s="5">
        <v>0.65</v>
      </c>
      <c r="N301" s="5">
        <v>0.75</v>
      </c>
      <c r="O301" s="5">
        <v>0.67</v>
      </c>
      <c r="P301" s="5">
        <v>0.65</v>
      </c>
      <c r="Q301" s="5">
        <v>0.75</v>
      </c>
      <c r="R301" s="5">
        <v>0.67</v>
      </c>
      <c r="S301" s="5">
        <v>0.65</v>
      </c>
      <c r="T301" s="5">
        <v>0.75</v>
      </c>
      <c r="U301" s="5">
        <v>0.67</v>
      </c>
      <c r="V301" s="5">
        <v>0.65</v>
      </c>
      <c r="W301" s="5">
        <v>0.75</v>
      </c>
      <c r="X301" s="5">
        <v>0.67</v>
      </c>
      <c r="Y301" s="5">
        <v>0.65</v>
      </c>
      <c r="Z301" s="5">
        <v>0.75</v>
      </c>
      <c r="AA301" s="5">
        <v>0.67</v>
      </c>
      <c r="AB301" s="5">
        <v>0.65</v>
      </c>
      <c r="AC301" s="5">
        <v>0.75</v>
      </c>
    </row>
    <row r="302" spans="1:29" ht="14.4" x14ac:dyDescent="0.3">
      <c r="A302" s="3" t="s">
        <v>30</v>
      </c>
      <c r="B302" s="3" t="s">
        <v>169</v>
      </c>
      <c r="C302" s="3" t="s">
        <v>75</v>
      </c>
      <c r="D302" s="3" t="s">
        <v>132</v>
      </c>
      <c r="E302" s="8" t="s">
        <v>46</v>
      </c>
      <c r="F302" s="8" t="s">
        <v>108</v>
      </c>
      <c r="G302" s="3" t="s">
        <v>91</v>
      </c>
      <c r="H302" s="3" t="s">
        <v>88</v>
      </c>
      <c r="I302" s="7" t="s">
        <v>224</v>
      </c>
      <c r="J302" s="3" t="s">
        <v>225</v>
      </c>
      <c r="K302" s="3" t="s">
        <v>71</v>
      </c>
      <c r="L302" s="5">
        <v>0.69</v>
      </c>
      <c r="M302" s="5">
        <v>0.65</v>
      </c>
      <c r="N302" s="5">
        <v>0.75</v>
      </c>
      <c r="O302" s="5">
        <v>0.69</v>
      </c>
      <c r="P302" s="5">
        <v>0.65</v>
      </c>
      <c r="Q302" s="5">
        <v>0.75</v>
      </c>
      <c r="R302" s="5">
        <v>0.69</v>
      </c>
      <c r="S302" s="5">
        <v>0.65</v>
      </c>
      <c r="T302" s="5">
        <v>0.75</v>
      </c>
      <c r="U302" s="5">
        <v>0.69</v>
      </c>
      <c r="V302" s="5">
        <v>0.65</v>
      </c>
      <c r="W302" s="5">
        <v>0.75</v>
      </c>
      <c r="X302" s="5">
        <v>0.69</v>
      </c>
      <c r="Y302" s="5">
        <v>0.65</v>
      </c>
      <c r="Z302" s="5">
        <v>0.75</v>
      </c>
      <c r="AA302" s="5">
        <v>0.69</v>
      </c>
      <c r="AB302" s="5">
        <v>0.65</v>
      </c>
      <c r="AC302" s="5">
        <v>0.75</v>
      </c>
    </row>
    <row r="303" spans="1:29" ht="14.4" x14ac:dyDescent="0.3">
      <c r="A303" s="3" t="s">
        <v>30</v>
      </c>
      <c r="B303" s="3" t="s">
        <v>169</v>
      </c>
      <c r="C303" s="3" t="s">
        <v>130</v>
      </c>
      <c r="D303" s="3" t="s">
        <v>133</v>
      </c>
      <c r="E303" s="8" t="s">
        <v>46</v>
      </c>
      <c r="F303" s="8" t="s">
        <v>108</v>
      </c>
      <c r="G303" s="3" t="s">
        <v>91</v>
      </c>
      <c r="H303" s="3" t="s">
        <v>88</v>
      </c>
      <c r="I303" s="7" t="s">
        <v>224</v>
      </c>
      <c r="J303" s="3" t="s">
        <v>225</v>
      </c>
      <c r="K303" s="3" t="s">
        <v>71</v>
      </c>
      <c r="L303" s="5">
        <v>0.8</v>
      </c>
      <c r="M303" s="5">
        <v>0.75</v>
      </c>
      <c r="N303" s="5">
        <v>0.85</v>
      </c>
      <c r="O303" s="5">
        <v>0.8</v>
      </c>
      <c r="P303" s="5">
        <v>0.75</v>
      </c>
      <c r="Q303" s="5">
        <v>0.85</v>
      </c>
      <c r="R303" s="5">
        <v>0.8</v>
      </c>
      <c r="S303" s="5">
        <v>0.75</v>
      </c>
      <c r="T303" s="5">
        <v>0.85</v>
      </c>
      <c r="U303" s="5">
        <v>0.8</v>
      </c>
      <c r="V303" s="5">
        <v>0.75</v>
      </c>
      <c r="W303" s="5">
        <v>0.85</v>
      </c>
      <c r="X303" s="5">
        <v>0.8</v>
      </c>
      <c r="Y303" s="5">
        <v>0.75</v>
      </c>
      <c r="Z303" s="5">
        <v>0.85</v>
      </c>
      <c r="AA303" s="5">
        <v>0.8</v>
      </c>
      <c r="AB303" s="5">
        <v>0.75</v>
      </c>
      <c r="AC303" s="5">
        <v>0.85</v>
      </c>
    </row>
    <row r="304" spans="1:29" ht="14.4" x14ac:dyDescent="0.3">
      <c r="A304" s="3" t="s">
        <v>30</v>
      </c>
      <c r="B304" s="3" t="s">
        <v>169</v>
      </c>
      <c r="C304" s="3" t="s">
        <v>255</v>
      </c>
      <c r="D304" s="3" t="s">
        <v>256</v>
      </c>
      <c r="E304" s="8" t="s">
        <v>46</v>
      </c>
      <c r="F304" s="8" t="s">
        <v>108</v>
      </c>
      <c r="G304" s="3" t="s">
        <v>91</v>
      </c>
      <c r="H304" s="3" t="s">
        <v>88</v>
      </c>
      <c r="I304" s="7" t="s">
        <v>224</v>
      </c>
      <c r="J304" s="3" t="s">
        <v>225</v>
      </c>
      <c r="K304" s="3" t="s">
        <v>71</v>
      </c>
      <c r="L304" s="5">
        <v>0.77500000000000002</v>
      </c>
      <c r="M304" s="5">
        <v>0.75</v>
      </c>
      <c r="N304" s="5">
        <v>0.8</v>
      </c>
      <c r="O304" s="5">
        <v>0.77500000000000002</v>
      </c>
      <c r="P304" s="5">
        <v>0.75</v>
      </c>
      <c r="Q304" s="5">
        <v>0.8</v>
      </c>
      <c r="R304" s="5">
        <v>0.77500000000000002</v>
      </c>
      <c r="S304" s="5">
        <v>0.75</v>
      </c>
      <c r="T304" s="5">
        <v>0.8</v>
      </c>
      <c r="U304" s="5">
        <v>0.77500000000000002</v>
      </c>
      <c r="V304" s="5">
        <v>0.75</v>
      </c>
      <c r="W304" s="5">
        <v>0.8</v>
      </c>
      <c r="X304" s="5">
        <v>0.77500000000000002</v>
      </c>
      <c r="Y304" s="5">
        <v>0.75</v>
      </c>
      <c r="Z304" s="5">
        <v>0.8</v>
      </c>
      <c r="AA304" s="5">
        <v>0.77500000000000002</v>
      </c>
      <c r="AB304" s="5">
        <v>0.75</v>
      </c>
      <c r="AC304" s="5">
        <v>0.8</v>
      </c>
    </row>
    <row r="305" spans="1:29" ht="14.4" x14ac:dyDescent="0.3">
      <c r="A305" s="3" t="s">
        <v>30</v>
      </c>
      <c r="B305" s="3" t="s">
        <v>169</v>
      </c>
      <c r="C305" s="3" t="s">
        <v>76</v>
      </c>
      <c r="D305" s="3" t="s">
        <v>136</v>
      </c>
      <c r="E305" s="8" t="s">
        <v>46</v>
      </c>
      <c r="F305" s="8" t="s">
        <v>108</v>
      </c>
      <c r="G305" s="3" t="s">
        <v>91</v>
      </c>
      <c r="H305" s="3" t="s">
        <v>88</v>
      </c>
      <c r="I305" s="7" t="s">
        <v>224</v>
      </c>
      <c r="J305" s="3" t="s">
        <v>225</v>
      </c>
      <c r="K305" s="3" t="s">
        <v>71</v>
      </c>
      <c r="L305" s="5">
        <v>0.77500000000000002</v>
      </c>
      <c r="M305" s="5">
        <v>0.75</v>
      </c>
      <c r="N305" s="5">
        <v>0.8</v>
      </c>
      <c r="O305" s="5">
        <v>0.77500000000000002</v>
      </c>
      <c r="P305" s="5">
        <v>0.75</v>
      </c>
      <c r="Q305" s="5">
        <v>0.8</v>
      </c>
      <c r="R305" s="5">
        <v>0.77500000000000002</v>
      </c>
      <c r="S305" s="5">
        <v>0.75</v>
      </c>
      <c r="T305" s="5">
        <v>0.8</v>
      </c>
      <c r="U305" s="5">
        <v>0.77500000000000002</v>
      </c>
      <c r="V305" s="5">
        <v>0.75</v>
      </c>
      <c r="W305" s="5">
        <v>0.8</v>
      </c>
      <c r="X305" s="5">
        <v>0.77500000000000002</v>
      </c>
      <c r="Y305" s="5">
        <v>0.75</v>
      </c>
      <c r="Z305" s="5">
        <v>0.8</v>
      </c>
      <c r="AA305" s="5">
        <v>0.77500000000000002</v>
      </c>
      <c r="AB305" s="5">
        <v>0.75</v>
      </c>
      <c r="AC305" s="5">
        <v>0.8</v>
      </c>
    </row>
    <row r="306" spans="1:29" ht="14.4" x14ac:dyDescent="0.3">
      <c r="A306" s="3" t="s">
        <v>30</v>
      </c>
      <c r="B306" s="3" t="s">
        <v>169</v>
      </c>
      <c r="C306" s="3" t="s">
        <v>134</v>
      </c>
      <c r="D306" s="3" t="s">
        <v>135</v>
      </c>
      <c r="E306" s="8" t="s">
        <v>46</v>
      </c>
      <c r="F306" s="8" t="s">
        <v>108</v>
      </c>
      <c r="G306" s="3" t="s">
        <v>91</v>
      </c>
      <c r="H306" s="3" t="s">
        <v>88</v>
      </c>
      <c r="I306" s="7" t="s">
        <v>224</v>
      </c>
      <c r="J306" s="3" t="s">
        <v>225</v>
      </c>
      <c r="K306" s="3" t="s">
        <v>71</v>
      </c>
      <c r="L306" s="5">
        <v>0.77500000000000002</v>
      </c>
      <c r="M306" s="5">
        <v>0.75</v>
      </c>
      <c r="N306" s="5">
        <v>0.8</v>
      </c>
      <c r="O306" s="5">
        <v>0.77500000000000002</v>
      </c>
      <c r="P306" s="5">
        <v>0.75</v>
      </c>
      <c r="Q306" s="5">
        <v>0.8</v>
      </c>
      <c r="R306" s="5">
        <v>0.77500000000000002</v>
      </c>
      <c r="S306" s="5">
        <v>0.75</v>
      </c>
      <c r="T306" s="5">
        <v>0.8</v>
      </c>
      <c r="U306" s="5">
        <v>0.77500000000000002</v>
      </c>
      <c r="V306" s="5">
        <v>0.75</v>
      </c>
      <c r="W306" s="5">
        <v>0.8</v>
      </c>
      <c r="X306" s="5">
        <v>0.77500000000000002</v>
      </c>
      <c r="Y306" s="5">
        <v>0.75</v>
      </c>
      <c r="Z306" s="5">
        <v>0.8</v>
      </c>
      <c r="AA306" s="5">
        <v>0.77500000000000002</v>
      </c>
      <c r="AB306" s="5">
        <v>0.75</v>
      </c>
      <c r="AC306" s="5">
        <v>0.8</v>
      </c>
    </row>
    <row r="307" spans="1:29" x14ac:dyDescent="0.3">
      <c r="A307" s="3" t="s">
        <v>30</v>
      </c>
      <c r="B307" s="3" t="s">
        <v>168</v>
      </c>
      <c r="C307" s="3" t="s">
        <v>23</v>
      </c>
      <c r="D307" s="3" t="s">
        <v>23</v>
      </c>
      <c r="E307" s="8" t="s">
        <v>46</v>
      </c>
      <c r="F307" s="8" t="s">
        <v>108</v>
      </c>
      <c r="G307" s="3" t="s">
        <v>91</v>
      </c>
      <c r="H307" s="3" t="s">
        <v>87</v>
      </c>
      <c r="I307" s="3" t="s">
        <v>85</v>
      </c>
      <c r="J307" s="3" t="s">
        <v>86</v>
      </c>
      <c r="K307" s="3" t="s">
        <v>126</v>
      </c>
      <c r="L307" s="5">
        <v>1</v>
      </c>
      <c r="M307" s="5"/>
      <c r="N307" s="5"/>
      <c r="O307" s="5">
        <v>1</v>
      </c>
      <c r="P307" s="5"/>
      <c r="Q307" s="5"/>
      <c r="R307" s="5">
        <v>1</v>
      </c>
      <c r="S307" s="5"/>
      <c r="T307" s="5"/>
      <c r="U307" s="3">
        <v>0.95</v>
      </c>
      <c r="V307" s="3"/>
      <c r="W307" s="3"/>
      <c r="X307" s="5">
        <v>0.9</v>
      </c>
      <c r="Y307" s="5"/>
      <c r="Z307" s="5"/>
      <c r="AA307" s="3">
        <v>0.85</v>
      </c>
      <c r="AB307" s="3"/>
      <c r="AC307" s="3"/>
    </row>
    <row r="308" spans="1:29" x14ac:dyDescent="0.3">
      <c r="A308" s="3" t="s">
        <v>30</v>
      </c>
      <c r="B308" s="3" t="s">
        <v>190</v>
      </c>
      <c r="C308" s="3" t="s">
        <v>23</v>
      </c>
      <c r="D308" s="3" t="s">
        <v>23</v>
      </c>
      <c r="E308" s="8" t="s">
        <v>46</v>
      </c>
      <c r="F308" s="8" t="s">
        <v>108</v>
      </c>
      <c r="G308" s="3" t="s">
        <v>91</v>
      </c>
      <c r="H308" s="3" t="s">
        <v>87</v>
      </c>
      <c r="I308" s="3" t="s">
        <v>85</v>
      </c>
      <c r="J308" s="3" t="s">
        <v>86</v>
      </c>
      <c r="K308" s="3" t="s">
        <v>71</v>
      </c>
      <c r="L308" s="5">
        <v>1</v>
      </c>
      <c r="M308" s="5"/>
      <c r="N308" s="5"/>
      <c r="O308" s="5">
        <v>1</v>
      </c>
      <c r="P308" s="5"/>
      <c r="Q308" s="5"/>
      <c r="R308" s="5">
        <v>1</v>
      </c>
      <c r="S308" s="5"/>
      <c r="T308" s="5"/>
      <c r="U308" s="5">
        <v>1</v>
      </c>
      <c r="V308" s="5"/>
      <c r="W308" s="5"/>
      <c r="X308" s="5">
        <v>1</v>
      </c>
      <c r="Y308" s="5"/>
      <c r="Z308" s="5"/>
      <c r="AA308" s="5">
        <v>1</v>
      </c>
      <c r="AB308" s="5"/>
      <c r="AC308" s="5"/>
    </row>
    <row r="309" spans="1:29" x14ac:dyDescent="0.3">
      <c r="A309" s="3" t="s">
        <v>30</v>
      </c>
      <c r="B309" s="3" t="s">
        <v>44</v>
      </c>
      <c r="C309" s="3" t="s">
        <v>23</v>
      </c>
      <c r="D309" s="3" t="s">
        <v>23</v>
      </c>
      <c r="E309" s="8" t="s">
        <v>46</v>
      </c>
      <c r="F309" s="8" t="s">
        <v>108</v>
      </c>
      <c r="G309" s="3" t="s">
        <v>91</v>
      </c>
      <c r="H309" s="3" t="s">
        <v>87</v>
      </c>
      <c r="I309" s="3" t="s">
        <v>85</v>
      </c>
      <c r="J309" s="3" t="s">
        <v>86</v>
      </c>
      <c r="K309" s="3" t="s">
        <v>126</v>
      </c>
      <c r="L309" s="5">
        <v>0</v>
      </c>
      <c r="M309" s="5"/>
      <c r="N309" s="5"/>
      <c r="O309" s="5">
        <v>0</v>
      </c>
      <c r="P309" s="5"/>
      <c r="Q309" s="5"/>
      <c r="R309" s="5">
        <v>0</v>
      </c>
      <c r="S309" s="5"/>
      <c r="T309" s="5"/>
      <c r="U309" s="3">
        <v>0</v>
      </c>
      <c r="V309" s="3"/>
      <c r="W309" s="3"/>
      <c r="X309" s="5">
        <v>0</v>
      </c>
      <c r="Y309" s="5"/>
      <c r="Z309" s="5"/>
      <c r="AA309" s="3">
        <v>0</v>
      </c>
      <c r="AB309" s="3"/>
      <c r="AC309" s="3"/>
    </row>
    <row r="310" spans="1:29" x14ac:dyDescent="0.3">
      <c r="A310" s="3" t="s">
        <v>30</v>
      </c>
      <c r="B310" s="3" t="s">
        <v>43</v>
      </c>
      <c r="C310" s="3" t="s">
        <v>23</v>
      </c>
      <c r="D310" s="3" t="s">
        <v>23</v>
      </c>
      <c r="E310" s="8" t="s">
        <v>47</v>
      </c>
      <c r="F310" s="8" t="s">
        <v>108</v>
      </c>
      <c r="G310" s="3" t="s">
        <v>91</v>
      </c>
      <c r="H310" s="3" t="s">
        <v>87</v>
      </c>
      <c r="I310" s="3" t="s">
        <v>85</v>
      </c>
      <c r="J310" s="3" t="s">
        <v>86</v>
      </c>
      <c r="K310" s="3" t="s">
        <v>71</v>
      </c>
      <c r="L310" s="5">
        <v>0.25</v>
      </c>
      <c r="M310" s="5">
        <v>0.2</v>
      </c>
      <c r="N310" s="5">
        <v>0.3</v>
      </c>
      <c r="O310" s="5">
        <v>0.25</v>
      </c>
      <c r="P310" s="5">
        <v>0.2</v>
      </c>
      <c r="Q310" s="5">
        <v>0.3</v>
      </c>
      <c r="R310" s="5">
        <v>0.25</v>
      </c>
      <c r="S310" s="5">
        <v>0.2</v>
      </c>
      <c r="T310" s="5">
        <v>0.3</v>
      </c>
      <c r="U310" s="5">
        <v>0.35</v>
      </c>
      <c r="V310" s="5">
        <v>0.3</v>
      </c>
      <c r="W310" s="5">
        <v>0.4</v>
      </c>
      <c r="X310" s="5">
        <v>0.35</v>
      </c>
      <c r="Y310" s="5">
        <v>0.3</v>
      </c>
      <c r="Z310" s="5">
        <v>0.4</v>
      </c>
      <c r="AA310" s="5">
        <v>0.25</v>
      </c>
      <c r="AB310" s="5">
        <v>0.2</v>
      </c>
      <c r="AC310" s="5">
        <v>0.3</v>
      </c>
    </row>
    <row r="311" spans="1:29" ht="14.4" x14ac:dyDescent="0.3">
      <c r="A311" s="3" t="s">
        <v>31</v>
      </c>
      <c r="B311" s="3" t="s">
        <v>23</v>
      </c>
      <c r="C311" s="3" t="s">
        <v>73</v>
      </c>
      <c r="D311" s="3" t="s">
        <v>132</v>
      </c>
      <c r="E311" s="8" t="s">
        <v>24</v>
      </c>
      <c r="F311" s="8" t="s">
        <v>116</v>
      </c>
      <c r="G311" s="8" t="s">
        <v>92</v>
      </c>
      <c r="H311" s="3" t="s">
        <v>88</v>
      </c>
      <c r="I311" s="28" t="s">
        <v>212</v>
      </c>
      <c r="J311" s="3"/>
      <c r="K311" s="3" t="s">
        <v>71</v>
      </c>
      <c r="L311" s="4">
        <f t="shared" ref="L311:P317" si="873">O311*1.05</f>
        <v>1102.5</v>
      </c>
      <c r="M311" s="4">
        <f t="shared" si="873"/>
        <v>992.25</v>
      </c>
      <c r="N311" s="4">
        <f t="shared" si="873"/>
        <v>1212.75</v>
      </c>
      <c r="O311" s="4">
        <f t="shared" si="873"/>
        <v>1050</v>
      </c>
      <c r="P311" s="4">
        <f t="shared" si="873"/>
        <v>945</v>
      </c>
      <c r="Q311" s="4">
        <f>T311*1.05</f>
        <v>1155</v>
      </c>
      <c r="R311" s="4">
        <v>1000</v>
      </c>
      <c r="S311" s="4">
        <v>900</v>
      </c>
      <c r="T311" s="4">
        <v>1100</v>
      </c>
      <c r="U311" s="4">
        <f>R311*0.95</f>
        <v>950</v>
      </c>
      <c r="V311" s="4">
        <f t="shared" ref="V311:AC317" si="874">S311*0.95</f>
        <v>855</v>
      </c>
      <c r="W311" s="4">
        <f t="shared" si="874"/>
        <v>1045</v>
      </c>
      <c r="X311" s="4">
        <f t="shared" si="874"/>
        <v>902.5</v>
      </c>
      <c r="Y311" s="4">
        <f t="shared" si="874"/>
        <v>812.25</v>
      </c>
      <c r="Z311" s="4">
        <f t="shared" si="874"/>
        <v>992.75</v>
      </c>
      <c r="AA311" s="4">
        <f t="shared" si="874"/>
        <v>857.375</v>
      </c>
      <c r="AB311" s="4">
        <f t="shared" si="874"/>
        <v>771.63749999999993</v>
      </c>
      <c r="AC311" s="4">
        <f t="shared" si="874"/>
        <v>943.11249999999995</v>
      </c>
    </row>
    <row r="312" spans="1:29" ht="14.4" x14ac:dyDescent="0.3">
      <c r="A312" s="3" t="s">
        <v>31</v>
      </c>
      <c r="B312" s="3" t="s">
        <v>23</v>
      </c>
      <c r="C312" s="3" t="s">
        <v>74</v>
      </c>
      <c r="D312" s="3" t="s">
        <v>132</v>
      </c>
      <c r="E312" s="8" t="s">
        <v>24</v>
      </c>
      <c r="F312" s="8" t="s">
        <v>116</v>
      </c>
      <c r="G312" s="8" t="s">
        <v>92</v>
      </c>
      <c r="H312" s="3" t="s">
        <v>88</v>
      </c>
      <c r="I312" s="28" t="s">
        <v>212</v>
      </c>
      <c r="J312" s="3"/>
      <c r="K312" s="3" t="s">
        <v>71</v>
      </c>
      <c r="L312" s="4">
        <f t="shared" si="873"/>
        <v>2205</v>
      </c>
      <c r="M312" s="4">
        <f t="shared" si="873"/>
        <v>1984.5</v>
      </c>
      <c r="N312" s="4">
        <f t="shared" si="873"/>
        <v>2425.5</v>
      </c>
      <c r="O312" s="4">
        <f t="shared" si="873"/>
        <v>2100</v>
      </c>
      <c r="P312" s="4">
        <f t="shared" si="873"/>
        <v>1890</v>
      </c>
      <c r="Q312" s="4">
        <f t="shared" ref="Q312:Q317" si="875">T312*1.05</f>
        <v>2310</v>
      </c>
      <c r="R312" s="4">
        <v>2000</v>
      </c>
      <c r="S312" s="4">
        <v>1800</v>
      </c>
      <c r="T312" s="4">
        <v>2200</v>
      </c>
      <c r="U312" s="4">
        <f t="shared" ref="U312:U317" si="876">R312*0.95</f>
        <v>1900</v>
      </c>
      <c r="V312" s="4">
        <f t="shared" si="874"/>
        <v>1710</v>
      </c>
      <c r="W312" s="4">
        <f t="shared" si="874"/>
        <v>2090</v>
      </c>
      <c r="X312" s="4">
        <f t="shared" si="874"/>
        <v>1805</v>
      </c>
      <c r="Y312" s="4">
        <f t="shared" si="874"/>
        <v>1624.5</v>
      </c>
      <c r="Z312" s="4">
        <f t="shared" si="874"/>
        <v>1985.5</v>
      </c>
      <c r="AA312" s="4">
        <f t="shared" si="874"/>
        <v>1714.75</v>
      </c>
      <c r="AB312" s="4">
        <f t="shared" si="874"/>
        <v>1543.2749999999999</v>
      </c>
      <c r="AC312" s="4">
        <f t="shared" si="874"/>
        <v>1886.2249999999999</v>
      </c>
    </row>
    <row r="313" spans="1:29" ht="14.4" x14ac:dyDescent="0.3">
      <c r="A313" s="3" t="s">
        <v>31</v>
      </c>
      <c r="B313" s="3" t="s">
        <v>23</v>
      </c>
      <c r="C313" s="3" t="s">
        <v>75</v>
      </c>
      <c r="D313" s="3" t="s">
        <v>132</v>
      </c>
      <c r="E313" s="8" t="s">
        <v>24</v>
      </c>
      <c r="F313" s="8" t="s">
        <v>116</v>
      </c>
      <c r="G313" s="8" t="s">
        <v>92</v>
      </c>
      <c r="H313" s="3" t="s">
        <v>88</v>
      </c>
      <c r="I313" s="28" t="s">
        <v>212</v>
      </c>
      <c r="J313" s="3"/>
      <c r="K313" s="3" t="s">
        <v>71</v>
      </c>
      <c r="L313" s="4">
        <f t="shared" si="873"/>
        <v>4410</v>
      </c>
      <c r="M313" s="4">
        <f t="shared" si="873"/>
        <v>4189.5</v>
      </c>
      <c r="N313" s="4">
        <f t="shared" si="873"/>
        <v>4630.5</v>
      </c>
      <c r="O313" s="4">
        <f t="shared" si="873"/>
        <v>4200</v>
      </c>
      <c r="P313" s="4">
        <f t="shared" si="873"/>
        <v>3990</v>
      </c>
      <c r="Q313" s="4">
        <f t="shared" si="875"/>
        <v>4410</v>
      </c>
      <c r="R313" s="5">
        <v>4000</v>
      </c>
      <c r="S313" s="5">
        <v>3800</v>
      </c>
      <c r="T313" s="5">
        <v>4200</v>
      </c>
      <c r="U313" s="4">
        <f t="shared" si="876"/>
        <v>3800</v>
      </c>
      <c r="V313" s="4">
        <f t="shared" si="874"/>
        <v>3610</v>
      </c>
      <c r="W313" s="4">
        <f t="shared" si="874"/>
        <v>3990</v>
      </c>
      <c r="X313" s="4">
        <f t="shared" si="874"/>
        <v>3610</v>
      </c>
      <c r="Y313" s="4">
        <f t="shared" si="874"/>
        <v>3429.5</v>
      </c>
      <c r="Z313" s="4">
        <f t="shared" si="874"/>
        <v>3790.5</v>
      </c>
      <c r="AA313" s="4">
        <f t="shared" si="874"/>
        <v>3429.5</v>
      </c>
      <c r="AB313" s="4">
        <f t="shared" si="874"/>
        <v>3258.0249999999996</v>
      </c>
      <c r="AC313" s="4">
        <f t="shared" si="874"/>
        <v>3600.9749999999999</v>
      </c>
    </row>
    <row r="314" spans="1:29" ht="14.4" x14ac:dyDescent="0.3">
      <c r="A314" s="3" t="s">
        <v>31</v>
      </c>
      <c r="B314" s="3" t="s">
        <v>23</v>
      </c>
      <c r="C314" s="3" t="s">
        <v>130</v>
      </c>
      <c r="D314" s="3" t="s">
        <v>133</v>
      </c>
      <c r="E314" s="8" t="s">
        <v>24</v>
      </c>
      <c r="F314" s="8" t="s">
        <v>116</v>
      </c>
      <c r="G314" s="8" t="s">
        <v>92</v>
      </c>
      <c r="H314" s="3" t="s">
        <v>88</v>
      </c>
      <c r="I314" s="28" t="s">
        <v>212</v>
      </c>
      <c r="J314" s="3"/>
      <c r="K314" s="3" t="s">
        <v>71</v>
      </c>
      <c r="L314" s="4">
        <f t="shared" si="873"/>
        <v>4630.5</v>
      </c>
      <c r="M314" s="4">
        <f t="shared" si="873"/>
        <v>4410</v>
      </c>
      <c r="N314" s="4">
        <f t="shared" si="873"/>
        <v>4851</v>
      </c>
      <c r="O314" s="4">
        <f t="shared" si="873"/>
        <v>4410</v>
      </c>
      <c r="P314" s="4">
        <f t="shared" si="873"/>
        <v>4200</v>
      </c>
      <c r="Q314" s="4">
        <f t="shared" si="875"/>
        <v>4620</v>
      </c>
      <c r="R314" s="5">
        <v>4200</v>
      </c>
      <c r="S314" s="5">
        <v>4000</v>
      </c>
      <c r="T314" s="5">
        <v>4400</v>
      </c>
      <c r="U314" s="4">
        <f t="shared" si="876"/>
        <v>3990</v>
      </c>
      <c r="V314" s="4">
        <f t="shared" si="874"/>
        <v>3800</v>
      </c>
      <c r="W314" s="4">
        <f t="shared" si="874"/>
        <v>4180</v>
      </c>
      <c r="X314" s="4">
        <f t="shared" si="874"/>
        <v>3790.5</v>
      </c>
      <c r="Y314" s="4">
        <f t="shared" si="874"/>
        <v>3610</v>
      </c>
      <c r="Z314" s="4">
        <f t="shared" si="874"/>
        <v>3971</v>
      </c>
      <c r="AA314" s="4">
        <f t="shared" si="874"/>
        <v>3600.9749999999999</v>
      </c>
      <c r="AB314" s="4">
        <f t="shared" si="874"/>
        <v>3429.5</v>
      </c>
      <c r="AC314" s="4">
        <f t="shared" si="874"/>
        <v>3772.45</v>
      </c>
    </row>
    <row r="315" spans="1:29" ht="14.4" x14ac:dyDescent="0.3">
      <c r="A315" s="3" t="s">
        <v>31</v>
      </c>
      <c r="B315" s="3" t="s">
        <v>23</v>
      </c>
      <c r="C315" s="3" t="s">
        <v>255</v>
      </c>
      <c r="D315" s="3" t="s">
        <v>256</v>
      </c>
      <c r="E315" s="8" t="s">
        <v>24</v>
      </c>
      <c r="F315" s="8" t="s">
        <v>116</v>
      </c>
      <c r="G315" s="8" t="s">
        <v>92</v>
      </c>
      <c r="H315" s="3" t="s">
        <v>88</v>
      </c>
      <c r="I315" s="28" t="s">
        <v>212</v>
      </c>
      <c r="J315" s="3"/>
      <c r="K315" s="3" t="s">
        <v>71</v>
      </c>
      <c r="L315" s="4">
        <f t="shared" ref="L315" si="877">O315*1.05</f>
        <v>4961.25</v>
      </c>
      <c r="M315" s="4">
        <f t="shared" ref="M315" si="878">P315*1.05</f>
        <v>4630.5</v>
      </c>
      <c r="N315" s="4">
        <f t="shared" ref="N315" si="879">Q315*1.05</f>
        <v>5292</v>
      </c>
      <c r="O315" s="4">
        <f t="shared" ref="O315" si="880">R315*1.05</f>
        <v>4725</v>
      </c>
      <c r="P315" s="4">
        <f t="shared" ref="P315" si="881">S315*1.05</f>
        <v>4410</v>
      </c>
      <c r="Q315" s="4">
        <f t="shared" ref="Q315" si="882">T315*1.05</f>
        <v>5040</v>
      </c>
      <c r="R315" s="5">
        <v>4500</v>
      </c>
      <c r="S315" s="5">
        <v>4200</v>
      </c>
      <c r="T315" s="5">
        <v>4800</v>
      </c>
      <c r="U315" s="4">
        <f t="shared" ref="U315" si="883">R315*0.95</f>
        <v>4275</v>
      </c>
      <c r="V315" s="4">
        <f t="shared" ref="V315" si="884">S315*0.95</f>
        <v>3990</v>
      </c>
      <c r="W315" s="4">
        <f t="shared" ref="W315" si="885">T315*0.95</f>
        <v>4560</v>
      </c>
      <c r="X315" s="4">
        <f t="shared" ref="X315" si="886">U315*0.95</f>
        <v>4061.25</v>
      </c>
      <c r="Y315" s="4">
        <f t="shared" ref="Y315" si="887">V315*0.95</f>
        <v>3790.5</v>
      </c>
      <c r="Z315" s="4">
        <f t="shared" ref="Z315" si="888">W315*0.95</f>
        <v>4332</v>
      </c>
      <c r="AA315" s="4">
        <f t="shared" ref="AA315" si="889">X315*0.95</f>
        <v>3858.1875</v>
      </c>
      <c r="AB315" s="4">
        <f t="shared" ref="AB315" si="890">Y315*0.95</f>
        <v>3600.9749999999999</v>
      </c>
      <c r="AC315" s="4">
        <f t="shared" ref="AC315" si="891">Z315*0.95</f>
        <v>4115.3999999999996</v>
      </c>
    </row>
    <row r="316" spans="1:29" ht="14.4" x14ac:dyDescent="0.3">
      <c r="A316" s="3" t="s">
        <v>31</v>
      </c>
      <c r="B316" s="3" t="s">
        <v>23</v>
      </c>
      <c r="C316" s="3" t="s">
        <v>76</v>
      </c>
      <c r="D316" s="3" t="s">
        <v>136</v>
      </c>
      <c r="E316" s="8" t="s">
        <v>24</v>
      </c>
      <c r="F316" s="8" t="s">
        <v>116</v>
      </c>
      <c r="G316" s="8" t="s">
        <v>92</v>
      </c>
      <c r="H316" s="3" t="s">
        <v>88</v>
      </c>
      <c r="I316" s="28" t="s">
        <v>212</v>
      </c>
      <c r="J316" s="3"/>
      <c r="K316" s="3" t="s">
        <v>71</v>
      </c>
      <c r="L316" s="4">
        <f t="shared" si="873"/>
        <v>4961.25</v>
      </c>
      <c r="M316" s="4">
        <f t="shared" si="873"/>
        <v>4630.5</v>
      </c>
      <c r="N316" s="4">
        <f t="shared" si="873"/>
        <v>5292</v>
      </c>
      <c r="O316" s="4">
        <f t="shared" si="873"/>
        <v>4725</v>
      </c>
      <c r="P316" s="4">
        <f t="shared" si="873"/>
        <v>4410</v>
      </c>
      <c r="Q316" s="4">
        <f t="shared" si="875"/>
        <v>5040</v>
      </c>
      <c r="R316" s="5">
        <v>4500</v>
      </c>
      <c r="S316" s="5">
        <v>4200</v>
      </c>
      <c r="T316" s="5">
        <v>4800</v>
      </c>
      <c r="U316" s="4">
        <f t="shared" si="876"/>
        <v>4275</v>
      </c>
      <c r="V316" s="4">
        <f t="shared" si="874"/>
        <v>3990</v>
      </c>
      <c r="W316" s="4">
        <f t="shared" si="874"/>
        <v>4560</v>
      </c>
      <c r="X316" s="4">
        <f t="shared" si="874"/>
        <v>4061.25</v>
      </c>
      <c r="Y316" s="4">
        <f t="shared" si="874"/>
        <v>3790.5</v>
      </c>
      <c r="Z316" s="4">
        <f t="shared" si="874"/>
        <v>4332</v>
      </c>
      <c r="AA316" s="4">
        <f t="shared" si="874"/>
        <v>3858.1875</v>
      </c>
      <c r="AB316" s="4">
        <f t="shared" si="874"/>
        <v>3600.9749999999999</v>
      </c>
      <c r="AC316" s="4">
        <f t="shared" si="874"/>
        <v>4115.3999999999996</v>
      </c>
    </row>
    <row r="317" spans="1:29" ht="14.4" x14ac:dyDescent="0.3">
      <c r="A317" s="3" t="s">
        <v>31</v>
      </c>
      <c r="B317" s="3" t="s">
        <v>23</v>
      </c>
      <c r="C317" s="3" t="s">
        <v>134</v>
      </c>
      <c r="D317" s="3" t="s">
        <v>135</v>
      </c>
      <c r="E317" s="8" t="s">
        <v>24</v>
      </c>
      <c r="F317" s="8" t="s">
        <v>116</v>
      </c>
      <c r="G317" s="8" t="s">
        <v>92</v>
      </c>
      <c r="H317" s="3" t="s">
        <v>88</v>
      </c>
      <c r="I317" s="28" t="s">
        <v>166</v>
      </c>
      <c r="J317" s="3"/>
      <c r="K317" s="3" t="s">
        <v>71</v>
      </c>
      <c r="L317" s="4">
        <f t="shared" si="873"/>
        <v>6835.5</v>
      </c>
      <c r="M317" s="4">
        <f t="shared" si="873"/>
        <v>6394.5</v>
      </c>
      <c r="N317" s="4">
        <f t="shared" si="873"/>
        <v>7276.5</v>
      </c>
      <c r="O317" s="4">
        <f t="shared" si="873"/>
        <v>6510</v>
      </c>
      <c r="P317" s="4">
        <f t="shared" si="873"/>
        <v>6090</v>
      </c>
      <c r="Q317" s="4">
        <f t="shared" si="875"/>
        <v>6930</v>
      </c>
      <c r="R317" s="5">
        <v>6200</v>
      </c>
      <c r="S317" s="5">
        <v>5800</v>
      </c>
      <c r="T317" s="5">
        <v>6600</v>
      </c>
      <c r="U317" s="4">
        <f t="shared" si="876"/>
        <v>5890</v>
      </c>
      <c r="V317" s="4">
        <f t="shared" si="874"/>
        <v>5510</v>
      </c>
      <c r="W317" s="4">
        <f t="shared" si="874"/>
        <v>6270</v>
      </c>
      <c r="X317" s="4">
        <f t="shared" si="874"/>
        <v>5595.5</v>
      </c>
      <c r="Y317" s="4">
        <f t="shared" si="874"/>
        <v>5234.5</v>
      </c>
      <c r="Z317" s="4">
        <f t="shared" si="874"/>
        <v>5956.5</v>
      </c>
      <c r="AA317" s="4">
        <f t="shared" si="874"/>
        <v>5315.7249999999995</v>
      </c>
      <c r="AB317" s="4">
        <f t="shared" si="874"/>
        <v>4972.7749999999996</v>
      </c>
      <c r="AC317" s="4">
        <f t="shared" si="874"/>
        <v>5658.6750000000002</v>
      </c>
    </row>
    <row r="318" spans="1:29" x14ac:dyDescent="0.3">
      <c r="A318" s="3" t="s">
        <v>31</v>
      </c>
      <c r="B318" s="3" t="s">
        <v>23</v>
      </c>
      <c r="C318" s="3" t="s">
        <v>73</v>
      </c>
      <c r="D318" s="3" t="s">
        <v>132</v>
      </c>
      <c r="E318" s="8" t="s">
        <v>25</v>
      </c>
      <c r="F318" s="8" t="s">
        <v>116</v>
      </c>
      <c r="G318" s="8" t="s">
        <v>92</v>
      </c>
      <c r="H318" s="3" t="s">
        <v>88</v>
      </c>
      <c r="I318" s="3"/>
      <c r="J318" s="3" t="s">
        <v>79</v>
      </c>
      <c r="K318" s="3" t="s">
        <v>71</v>
      </c>
      <c r="L318" s="4">
        <f>L323*0.0875</f>
        <v>43.75</v>
      </c>
      <c r="M318" s="4">
        <f t="shared" ref="M318:N318" si="892">M323*0.0875</f>
        <v>35</v>
      </c>
      <c r="N318" s="4">
        <f t="shared" si="892"/>
        <v>52.5</v>
      </c>
      <c r="O318" s="4">
        <f>O323*0.0875</f>
        <v>43.75</v>
      </c>
      <c r="P318" s="4">
        <f t="shared" ref="P318:Q318" si="893">P323*0.0875</f>
        <v>35</v>
      </c>
      <c r="Q318" s="4">
        <f t="shared" si="893"/>
        <v>52.5</v>
      </c>
      <c r="R318" s="4">
        <f>R323*0.0875</f>
        <v>43.75</v>
      </c>
      <c r="S318" s="4">
        <f t="shared" ref="S318:AC318" si="894">S323*0.0875</f>
        <v>35</v>
      </c>
      <c r="T318" s="4">
        <f t="shared" si="894"/>
        <v>52.5</v>
      </c>
      <c r="U318" s="4">
        <f t="shared" si="894"/>
        <v>43.75</v>
      </c>
      <c r="V318" s="4">
        <f t="shared" si="894"/>
        <v>35</v>
      </c>
      <c r="W318" s="4">
        <f t="shared" si="894"/>
        <v>52.5</v>
      </c>
      <c r="X318" s="4">
        <f t="shared" si="894"/>
        <v>41.5625</v>
      </c>
      <c r="Y318" s="4">
        <f t="shared" si="894"/>
        <v>31.499999999999996</v>
      </c>
      <c r="Z318" s="4">
        <f t="shared" si="894"/>
        <v>52.5</v>
      </c>
      <c r="AA318" s="4">
        <f t="shared" si="894"/>
        <v>41.5625</v>
      </c>
      <c r="AB318" s="4">
        <f t="shared" si="894"/>
        <v>31.499999999999996</v>
      </c>
      <c r="AC318" s="4">
        <f t="shared" si="894"/>
        <v>52.5</v>
      </c>
    </row>
    <row r="319" spans="1:29" x14ac:dyDescent="0.3">
      <c r="A319" s="3" t="s">
        <v>31</v>
      </c>
      <c r="B319" s="3" t="s">
        <v>23</v>
      </c>
      <c r="C319" s="3" t="s">
        <v>74</v>
      </c>
      <c r="D319" s="3" t="s">
        <v>132</v>
      </c>
      <c r="E319" s="8" t="s">
        <v>25</v>
      </c>
      <c r="F319" s="8" t="s">
        <v>116</v>
      </c>
      <c r="G319" s="8" t="s">
        <v>92</v>
      </c>
      <c r="H319" s="3" t="s">
        <v>88</v>
      </c>
      <c r="I319" s="3"/>
      <c r="J319" s="3" t="s">
        <v>79</v>
      </c>
      <c r="K319" s="3" t="s">
        <v>71</v>
      </c>
      <c r="L319" s="4">
        <f>L323*0.1875</f>
        <v>93.75</v>
      </c>
      <c r="M319" s="4">
        <f t="shared" ref="M319:N319" si="895">M323*0.1875</f>
        <v>75</v>
      </c>
      <c r="N319" s="4">
        <f t="shared" si="895"/>
        <v>112.5</v>
      </c>
      <c r="O319" s="4">
        <f>O323*0.1875</f>
        <v>93.75</v>
      </c>
      <c r="P319" s="4">
        <f t="shared" ref="P319:Q319" si="896">P323*0.1875</f>
        <v>75</v>
      </c>
      <c r="Q319" s="4">
        <f t="shared" si="896"/>
        <v>112.5</v>
      </c>
      <c r="R319" s="4">
        <f>R323*0.1875</f>
        <v>93.75</v>
      </c>
      <c r="S319" s="4">
        <f t="shared" ref="S319:AC319" si="897">S323*0.1875</f>
        <v>75</v>
      </c>
      <c r="T319" s="4">
        <f t="shared" si="897"/>
        <v>112.5</v>
      </c>
      <c r="U319" s="4">
        <f t="shared" si="897"/>
        <v>93.75</v>
      </c>
      <c r="V319" s="4">
        <f t="shared" si="897"/>
        <v>75</v>
      </c>
      <c r="W319" s="4">
        <f t="shared" si="897"/>
        <v>112.5</v>
      </c>
      <c r="X319" s="4">
        <f t="shared" si="897"/>
        <v>89.0625</v>
      </c>
      <c r="Y319" s="4">
        <f t="shared" si="897"/>
        <v>67.5</v>
      </c>
      <c r="Z319" s="4">
        <f t="shared" si="897"/>
        <v>112.5</v>
      </c>
      <c r="AA319" s="4">
        <f t="shared" si="897"/>
        <v>89.0625</v>
      </c>
      <c r="AB319" s="4">
        <f t="shared" si="897"/>
        <v>67.5</v>
      </c>
      <c r="AC319" s="4">
        <f t="shared" si="897"/>
        <v>112.5</v>
      </c>
    </row>
    <row r="320" spans="1:29" x14ac:dyDescent="0.3">
      <c r="A320" s="3" t="s">
        <v>31</v>
      </c>
      <c r="B320" s="3" t="s">
        <v>23</v>
      </c>
      <c r="C320" s="3" t="s">
        <v>75</v>
      </c>
      <c r="D320" s="3" t="s">
        <v>132</v>
      </c>
      <c r="E320" s="8" t="s">
        <v>25</v>
      </c>
      <c r="F320" s="8" t="s">
        <v>116</v>
      </c>
      <c r="G320" s="8" t="s">
        <v>92</v>
      </c>
      <c r="H320" s="3" t="s">
        <v>88</v>
      </c>
      <c r="I320" s="3"/>
      <c r="J320" s="3" t="s">
        <v>79</v>
      </c>
      <c r="K320" s="3" t="s">
        <v>71</v>
      </c>
      <c r="L320" s="4">
        <f>L323*0.45</f>
        <v>225</v>
      </c>
      <c r="M320" s="4">
        <f t="shared" ref="M320:N320" si="898">M323*0.45</f>
        <v>180</v>
      </c>
      <c r="N320" s="4">
        <f t="shared" si="898"/>
        <v>270</v>
      </c>
      <c r="O320" s="4">
        <f>O323*0.45</f>
        <v>225</v>
      </c>
      <c r="P320" s="4">
        <f t="shared" ref="P320:Q320" si="899">P323*0.45</f>
        <v>180</v>
      </c>
      <c r="Q320" s="4">
        <f t="shared" si="899"/>
        <v>270</v>
      </c>
      <c r="R320" s="4">
        <f>R323*0.45</f>
        <v>225</v>
      </c>
      <c r="S320" s="4">
        <f t="shared" ref="S320:AC320" si="900">S323*0.45</f>
        <v>180</v>
      </c>
      <c r="T320" s="4">
        <f t="shared" si="900"/>
        <v>270</v>
      </c>
      <c r="U320" s="4">
        <f t="shared" si="900"/>
        <v>225</v>
      </c>
      <c r="V320" s="4">
        <f t="shared" si="900"/>
        <v>180</v>
      </c>
      <c r="W320" s="4">
        <f t="shared" si="900"/>
        <v>270</v>
      </c>
      <c r="X320" s="4">
        <f t="shared" si="900"/>
        <v>213.75</v>
      </c>
      <c r="Y320" s="4">
        <f t="shared" si="900"/>
        <v>162</v>
      </c>
      <c r="Z320" s="4">
        <f t="shared" si="900"/>
        <v>270</v>
      </c>
      <c r="AA320" s="4">
        <f t="shared" si="900"/>
        <v>213.75</v>
      </c>
      <c r="AB320" s="4">
        <f t="shared" si="900"/>
        <v>162</v>
      </c>
      <c r="AC320" s="4">
        <f t="shared" si="900"/>
        <v>270</v>
      </c>
    </row>
    <row r="321" spans="1:29" x14ac:dyDescent="0.3">
      <c r="A321" s="3" t="s">
        <v>31</v>
      </c>
      <c r="B321" s="3" t="s">
        <v>23</v>
      </c>
      <c r="C321" s="3" t="s">
        <v>130</v>
      </c>
      <c r="D321" s="3" t="s">
        <v>133</v>
      </c>
      <c r="E321" s="8" t="s">
        <v>25</v>
      </c>
      <c r="F321" s="8" t="s">
        <v>116</v>
      </c>
      <c r="G321" s="8" t="s">
        <v>92</v>
      </c>
      <c r="H321" s="3" t="s">
        <v>88</v>
      </c>
      <c r="I321" s="3"/>
      <c r="J321" s="3" t="s">
        <v>79</v>
      </c>
      <c r="K321" s="3" t="s">
        <v>71</v>
      </c>
      <c r="L321" s="4">
        <f>L323*0.65</f>
        <v>325</v>
      </c>
      <c r="M321" s="4">
        <f t="shared" ref="M321" si="901">M323*0.65</f>
        <v>260</v>
      </c>
      <c r="N321" s="4">
        <f t="shared" ref="N321" si="902">N323*0.65</f>
        <v>390</v>
      </c>
      <c r="O321" s="4">
        <f>O323*0.65</f>
        <v>325</v>
      </c>
      <c r="P321" s="4">
        <f t="shared" ref="P321" si="903">P323*0.65</f>
        <v>260</v>
      </c>
      <c r="Q321" s="4">
        <f t="shared" ref="Q321" si="904">Q323*0.65</f>
        <v>390</v>
      </c>
      <c r="R321" s="4">
        <f>R323*0.65</f>
        <v>325</v>
      </c>
      <c r="S321" s="4">
        <f t="shared" ref="S321" si="905">S323*0.65</f>
        <v>260</v>
      </c>
      <c r="T321" s="4">
        <f t="shared" ref="T321" si="906">T323*0.65</f>
        <v>390</v>
      </c>
      <c r="U321" s="4">
        <f t="shared" ref="U321" si="907">U323*0.65</f>
        <v>325</v>
      </c>
      <c r="V321" s="4">
        <f t="shared" ref="V321" si="908">V323*0.65</f>
        <v>260</v>
      </c>
      <c r="W321" s="4">
        <f t="shared" ref="W321" si="909">W323*0.65</f>
        <v>390</v>
      </c>
      <c r="X321" s="4">
        <f t="shared" ref="X321" si="910">X323*0.65</f>
        <v>308.75</v>
      </c>
      <c r="Y321" s="4">
        <f t="shared" ref="Y321" si="911">Y323*0.65</f>
        <v>234</v>
      </c>
      <c r="Z321" s="4">
        <f t="shared" ref="Z321" si="912">Z323*0.65</f>
        <v>390</v>
      </c>
      <c r="AA321" s="4">
        <f t="shared" ref="AA321" si="913">AA323*0.65</f>
        <v>308.75</v>
      </c>
      <c r="AB321" s="4">
        <f t="shared" ref="AB321" si="914">AB323*0.65</f>
        <v>234</v>
      </c>
      <c r="AC321" s="4">
        <f t="shared" ref="AC321" si="915">AC323*0.65</f>
        <v>390</v>
      </c>
    </row>
    <row r="322" spans="1:29" x14ac:dyDescent="0.3">
      <c r="A322" s="3" t="s">
        <v>31</v>
      </c>
      <c r="B322" s="3" t="s">
        <v>23</v>
      </c>
      <c r="C322" s="3" t="s">
        <v>255</v>
      </c>
      <c r="D322" s="3" t="s">
        <v>256</v>
      </c>
      <c r="E322" s="8" t="s">
        <v>25</v>
      </c>
      <c r="F322" s="8" t="s">
        <v>116</v>
      </c>
      <c r="G322" s="8" t="s">
        <v>92</v>
      </c>
      <c r="H322" s="3" t="s">
        <v>88</v>
      </c>
      <c r="I322" s="3"/>
      <c r="J322" s="3" t="s">
        <v>79</v>
      </c>
      <c r="K322" s="3" t="s">
        <v>71</v>
      </c>
      <c r="L322" s="5">
        <v>500</v>
      </c>
      <c r="M322" s="5">
        <f t="shared" ref="M322" si="916">L322-100</f>
        <v>400</v>
      </c>
      <c r="N322" s="5">
        <f t="shared" ref="N322" si="917">L322+100</f>
        <v>600</v>
      </c>
      <c r="O322" s="5">
        <v>500</v>
      </c>
      <c r="P322" s="5">
        <f t="shared" ref="P322" si="918">O322-100</f>
        <v>400</v>
      </c>
      <c r="Q322" s="5">
        <f t="shared" ref="Q322" si="919">O322+100</f>
        <v>600</v>
      </c>
      <c r="R322" s="5">
        <v>500</v>
      </c>
      <c r="S322" s="5">
        <f t="shared" ref="S322" si="920">R322-100</f>
        <v>400</v>
      </c>
      <c r="T322" s="5">
        <f t="shared" ref="T322" si="921">R322+100</f>
        <v>600</v>
      </c>
      <c r="U322" s="5">
        <v>500</v>
      </c>
      <c r="V322" s="5">
        <f t="shared" ref="V322" si="922">U322-100</f>
        <v>400</v>
      </c>
      <c r="W322" s="5">
        <f t="shared" ref="W322" si="923">U322+100</f>
        <v>600</v>
      </c>
      <c r="X322" s="5">
        <f t="shared" ref="X322" si="924">R322*0.95</f>
        <v>475</v>
      </c>
      <c r="Y322" s="5">
        <f t="shared" ref="Y322" si="925">S322*0.9</f>
        <v>360</v>
      </c>
      <c r="Z322" s="5">
        <f t="shared" ref="Z322" si="926">T322</f>
        <v>600</v>
      </c>
      <c r="AA322" s="5">
        <f t="shared" ref="AA322" si="927">U322*0.95</f>
        <v>475</v>
      </c>
      <c r="AB322" s="5">
        <f t="shared" ref="AB322" si="928">V322*0.9</f>
        <v>360</v>
      </c>
      <c r="AC322" s="5">
        <f t="shared" ref="AC322" si="929">W322</f>
        <v>600</v>
      </c>
    </row>
    <row r="323" spans="1:29" x14ac:dyDescent="0.3">
      <c r="A323" s="3" t="s">
        <v>31</v>
      </c>
      <c r="B323" s="3" t="s">
        <v>23</v>
      </c>
      <c r="C323" s="3" t="s">
        <v>76</v>
      </c>
      <c r="D323" s="3" t="s">
        <v>136</v>
      </c>
      <c r="E323" s="8" t="s">
        <v>25</v>
      </c>
      <c r="F323" s="8" t="s">
        <v>116</v>
      </c>
      <c r="G323" s="8" t="s">
        <v>92</v>
      </c>
      <c r="H323" s="3" t="s">
        <v>88</v>
      </c>
      <c r="I323" s="3"/>
      <c r="J323" s="3" t="s">
        <v>79</v>
      </c>
      <c r="K323" s="3" t="s">
        <v>71</v>
      </c>
      <c r="L323" s="5">
        <v>500</v>
      </c>
      <c r="M323" s="5">
        <f t="shared" ref="M323:M324" si="930">L323-100</f>
        <v>400</v>
      </c>
      <c r="N323" s="5">
        <f t="shared" ref="N323:N324" si="931">L323+100</f>
        <v>600</v>
      </c>
      <c r="O323" s="5">
        <v>500</v>
      </c>
      <c r="P323" s="5">
        <f t="shared" ref="P323:P324" si="932">O323-100</f>
        <v>400</v>
      </c>
      <c r="Q323" s="5">
        <f t="shared" ref="Q323:Q324" si="933">O323+100</f>
        <v>600</v>
      </c>
      <c r="R323" s="5">
        <v>500</v>
      </c>
      <c r="S323" s="5">
        <f t="shared" ref="S323" si="934">R323-100</f>
        <v>400</v>
      </c>
      <c r="T323" s="5">
        <f t="shared" ref="T323" si="935">R323+100</f>
        <v>600</v>
      </c>
      <c r="U323" s="5">
        <v>500</v>
      </c>
      <c r="V323" s="5">
        <f t="shared" ref="V323:V330" si="936">U323-100</f>
        <v>400</v>
      </c>
      <c r="W323" s="5">
        <f t="shared" ref="W323:W330" si="937">U323+100</f>
        <v>600</v>
      </c>
      <c r="X323" s="5">
        <f t="shared" ref="X323:X330" si="938">R323*0.95</f>
        <v>475</v>
      </c>
      <c r="Y323" s="5">
        <f t="shared" ref="Y323:Y330" si="939">S323*0.9</f>
        <v>360</v>
      </c>
      <c r="Z323" s="5">
        <f t="shared" ref="Z323:Z330" si="940">T323</f>
        <v>600</v>
      </c>
      <c r="AA323" s="5">
        <f t="shared" ref="AA323:AA330" si="941">U323*0.95</f>
        <v>475</v>
      </c>
      <c r="AB323" s="5">
        <f t="shared" ref="AB323:AB330" si="942">V323*0.9</f>
        <v>360</v>
      </c>
      <c r="AC323" s="5">
        <f t="shared" ref="AC323:AC330" si="943">W323</f>
        <v>600</v>
      </c>
    </row>
    <row r="324" spans="1:29" x14ac:dyDescent="0.3">
      <c r="A324" s="3" t="s">
        <v>31</v>
      </c>
      <c r="B324" s="3" t="s">
        <v>23</v>
      </c>
      <c r="C324" s="3" t="s">
        <v>134</v>
      </c>
      <c r="D324" s="3" t="s">
        <v>135</v>
      </c>
      <c r="E324" s="8" t="s">
        <v>25</v>
      </c>
      <c r="F324" s="8" t="s">
        <v>116</v>
      </c>
      <c r="G324" s="8" t="s">
        <v>92</v>
      </c>
      <c r="H324" s="3" t="s">
        <v>88</v>
      </c>
      <c r="I324" s="3"/>
      <c r="J324" s="3" t="s">
        <v>143</v>
      </c>
      <c r="K324" s="3" t="s">
        <v>71</v>
      </c>
      <c r="L324" s="5">
        <v>500</v>
      </c>
      <c r="M324" s="5">
        <f t="shared" si="930"/>
        <v>400</v>
      </c>
      <c r="N324" s="5">
        <f t="shared" si="931"/>
        <v>600</v>
      </c>
      <c r="O324" s="5">
        <v>500</v>
      </c>
      <c r="P324" s="5">
        <f t="shared" si="932"/>
        <v>400</v>
      </c>
      <c r="Q324" s="5">
        <f t="shared" si="933"/>
        <v>600</v>
      </c>
      <c r="R324" s="5">
        <v>500</v>
      </c>
      <c r="S324" s="5">
        <f t="shared" ref="S324" si="944">R324-100</f>
        <v>400</v>
      </c>
      <c r="T324" s="5">
        <f t="shared" ref="T324" si="945">R324+100</f>
        <v>600</v>
      </c>
      <c r="U324" s="5">
        <v>500</v>
      </c>
      <c r="V324" s="5">
        <f t="shared" ref="V324" si="946">U324-100</f>
        <v>400</v>
      </c>
      <c r="W324" s="5">
        <f t="shared" ref="W324" si="947">U324+100</f>
        <v>600</v>
      </c>
      <c r="X324" s="5">
        <f t="shared" ref="X324" si="948">R324*0.95</f>
        <v>475</v>
      </c>
      <c r="Y324" s="5">
        <f t="shared" ref="Y324" si="949">S324*0.9</f>
        <v>360</v>
      </c>
      <c r="Z324" s="5">
        <f t="shared" ref="Z324" si="950">T324</f>
        <v>600</v>
      </c>
      <c r="AA324" s="5">
        <f t="shared" ref="AA324" si="951">U324*0.95</f>
        <v>475</v>
      </c>
      <c r="AB324" s="5">
        <f t="shared" ref="AB324" si="952">V324*0.9</f>
        <v>360</v>
      </c>
      <c r="AC324" s="5">
        <f t="shared" ref="AC324" si="953">W324</f>
        <v>600</v>
      </c>
    </row>
    <row r="325" spans="1:29" x14ac:dyDescent="0.3">
      <c r="A325" s="3" t="s">
        <v>31</v>
      </c>
      <c r="B325" s="3" t="s">
        <v>23</v>
      </c>
      <c r="C325" s="3" t="s">
        <v>73</v>
      </c>
      <c r="D325" s="3" t="s">
        <v>132</v>
      </c>
      <c r="E325" s="8" t="s">
        <v>26</v>
      </c>
      <c r="F325" s="8" t="s">
        <v>116</v>
      </c>
      <c r="G325" s="8" t="s">
        <v>92</v>
      </c>
      <c r="H325" s="3" t="s">
        <v>88</v>
      </c>
      <c r="I325" s="3"/>
      <c r="J325" s="3" t="s">
        <v>79</v>
      </c>
      <c r="K325" s="3" t="s">
        <v>71</v>
      </c>
      <c r="L325" s="4">
        <f>L330*0.0875</f>
        <v>43.75</v>
      </c>
      <c r="M325" s="4">
        <f t="shared" ref="M325:N325" si="954">M330*0.0875</f>
        <v>35</v>
      </c>
      <c r="N325" s="4">
        <f t="shared" si="954"/>
        <v>52.5</v>
      </c>
      <c r="O325" s="4">
        <f>O330*0.0875</f>
        <v>43.75</v>
      </c>
      <c r="P325" s="4">
        <f t="shared" ref="P325:Q325" si="955">P330*0.0875</f>
        <v>35</v>
      </c>
      <c r="Q325" s="4">
        <f t="shared" si="955"/>
        <v>52.5</v>
      </c>
      <c r="R325" s="4">
        <f>R330*0.0875</f>
        <v>43.75</v>
      </c>
      <c r="S325" s="4">
        <f t="shared" ref="S325:AC325" si="956">S330*0.0875</f>
        <v>35</v>
      </c>
      <c r="T325" s="4">
        <f t="shared" si="956"/>
        <v>52.5</v>
      </c>
      <c r="U325" s="4">
        <f t="shared" si="956"/>
        <v>43.75</v>
      </c>
      <c r="V325" s="4">
        <f t="shared" si="956"/>
        <v>35</v>
      </c>
      <c r="W325" s="4">
        <f t="shared" si="956"/>
        <v>52.5</v>
      </c>
      <c r="X325" s="4">
        <f t="shared" si="956"/>
        <v>41.5625</v>
      </c>
      <c r="Y325" s="4">
        <f t="shared" si="956"/>
        <v>31.499999999999996</v>
      </c>
      <c r="Z325" s="4">
        <f t="shared" si="956"/>
        <v>52.5</v>
      </c>
      <c r="AA325" s="4">
        <f t="shared" si="956"/>
        <v>41.5625</v>
      </c>
      <c r="AB325" s="4">
        <f t="shared" si="956"/>
        <v>31.499999999999996</v>
      </c>
      <c r="AC325" s="4">
        <f t="shared" si="956"/>
        <v>52.5</v>
      </c>
    </row>
    <row r="326" spans="1:29" x14ac:dyDescent="0.3">
      <c r="A326" s="3" t="s">
        <v>31</v>
      </c>
      <c r="B326" s="3" t="s">
        <v>23</v>
      </c>
      <c r="C326" s="3" t="s">
        <v>74</v>
      </c>
      <c r="D326" s="3" t="s">
        <v>132</v>
      </c>
      <c r="E326" s="8" t="s">
        <v>26</v>
      </c>
      <c r="F326" s="8" t="s">
        <v>116</v>
      </c>
      <c r="G326" s="8" t="s">
        <v>92</v>
      </c>
      <c r="H326" s="3" t="s">
        <v>88</v>
      </c>
      <c r="I326" s="3"/>
      <c r="J326" s="3" t="s">
        <v>79</v>
      </c>
      <c r="K326" s="3" t="s">
        <v>71</v>
      </c>
      <c r="L326" s="4">
        <f>L330*0.1875</f>
        <v>93.75</v>
      </c>
      <c r="M326" s="4">
        <f t="shared" ref="M326:N326" si="957">M330*0.1875</f>
        <v>75</v>
      </c>
      <c r="N326" s="4">
        <f t="shared" si="957"/>
        <v>112.5</v>
      </c>
      <c r="O326" s="4">
        <f>O330*0.1875</f>
        <v>93.75</v>
      </c>
      <c r="P326" s="4">
        <f t="shared" ref="P326:Q326" si="958">P330*0.1875</f>
        <v>75</v>
      </c>
      <c r="Q326" s="4">
        <f t="shared" si="958"/>
        <v>112.5</v>
      </c>
      <c r="R326" s="4">
        <f>R330*0.1875</f>
        <v>93.75</v>
      </c>
      <c r="S326" s="4">
        <f t="shared" ref="S326:AC326" si="959">S330*0.1875</f>
        <v>75</v>
      </c>
      <c r="T326" s="4">
        <f t="shared" si="959"/>
        <v>112.5</v>
      </c>
      <c r="U326" s="4">
        <f t="shared" si="959"/>
        <v>93.75</v>
      </c>
      <c r="V326" s="4">
        <f t="shared" si="959"/>
        <v>75</v>
      </c>
      <c r="W326" s="4">
        <f t="shared" si="959"/>
        <v>112.5</v>
      </c>
      <c r="X326" s="4">
        <f t="shared" si="959"/>
        <v>89.0625</v>
      </c>
      <c r="Y326" s="4">
        <f t="shared" si="959"/>
        <v>67.5</v>
      </c>
      <c r="Z326" s="4">
        <f t="shared" si="959"/>
        <v>112.5</v>
      </c>
      <c r="AA326" s="4">
        <f t="shared" si="959"/>
        <v>89.0625</v>
      </c>
      <c r="AB326" s="4">
        <f t="shared" si="959"/>
        <v>67.5</v>
      </c>
      <c r="AC326" s="4">
        <f t="shared" si="959"/>
        <v>112.5</v>
      </c>
    </row>
    <row r="327" spans="1:29" x14ac:dyDescent="0.3">
      <c r="A327" s="3" t="s">
        <v>31</v>
      </c>
      <c r="B327" s="3" t="s">
        <v>23</v>
      </c>
      <c r="C327" s="3" t="s">
        <v>75</v>
      </c>
      <c r="D327" s="3" t="s">
        <v>132</v>
      </c>
      <c r="E327" s="8" t="s">
        <v>26</v>
      </c>
      <c r="F327" s="8" t="s">
        <v>116</v>
      </c>
      <c r="G327" s="8" t="s">
        <v>92</v>
      </c>
      <c r="H327" s="3" t="s">
        <v>88</v>
      </c>
      <c r="I327" s="3"/>
      <c r="J327" s="3" t="s">
        <v>79</v>
      </c>
      <c r="K327" s="3" t="s">
        <v>71</v>
      </c>
      <c r="L327" s="4">
        <f>L330*0.45</f>
        <v>225</v>
      </c>
      <c r="M327" s="4">
        <f t="shared" ref="M327:N327" si="960">M330*0.45</f>
        <v>180</v>
      </c>
      <c r="N327" s="4">
        <f t="shared" si="960"/>
        <v>270</v>
      </c>
      <c r="O327" s="4">
        <f>O330*0.45</f>
        <v>225</v>
      </c>
      <c r="P327" s="4">
        <f t="shared" ref="P327:Q327" si="961">P330*0.45</f>
        <v>180</v>
      </c>
      <c r="Q327" s="4">
        <f t="shared" si="961"/>
        <v>270</v>
      </c>
      <c r="R327" s="4">
        <f>R330*0.45</f>
        <v>225</v>
      </c>
      <c r="S327" s="4">
        <f t="shared" ref="S327:AC327" si="962">S330*0.45</f>
        <v>180</v>
      </c>
      <c r="T327" s="4">
        <f t="shared" si="962"/>
        <v>270</v>
      </c>
      <c r="U327" s="4">
        <f t="shared" si="962"/>
        <v>225</v>
      </c>
      <c r="V327" s="4">
        <f t="shared" si="962"/>
        <v>180</v>
      </c>
      <c r="W327" s="4">
        <f t="shared" si="962"/>
        <v>270</v>
      </c>
      <c r="X327" s="4">
        <f t="shared" si="962"/>
        <v>213.75</v>
      </c>
      <c r="Y327" s="4">
        <f t="shared" si="962"/>
        <v>162</v>
      </c>
      <c r="Z327" s="4">
        <f t="shared" si="962"/>
        <v>270</v>
      </c>
      <c r="AA327" s="4">
        <f t="shared" si="962"/>
        <v>213.75</v>
      </c>
      <c r="AB327" s="4">
        <f t="shared" si="962"/>
        <v>162</v>
      </c>
      <c r="AC327" s="4">
        <f t="shared" si="962"/>
        <v>270</v>
      </c>
    </row>
    <row r="328" spans="1:29" x14ac:dyDescent="0.3">
      <c r="A328" s="3" t="s">
        <v>31</v>
      </c>
      <c r="B328" s="3" t="s">
        <v>23</v>
      </c>
      <c r="C328" s="3" t="s">
        <v>130</v>
      </c>
      <c r="D328" s="3" t="s">
        <v>133</v>
      </c>
      <c r="E328" s="8" t="s">
        <v>26</v>
      </c>
      <c r="F328" s="8" t="s">
        <v>116</v>
      </c>
      <c r="G328" s="8" t="s">
        <v>92</v>
      </c>
      <c r="H328" s="3" t="s">
        <v>88</v>
      </c>
      <c r="I328" s="3"/>
      <c r="J328" s="3" t="s">
        <v>79</v>
      </c>
      <c r="K328" s="3" t="s">
        <v>71</v>
      </c>
      <c r="L328" s="4">
        <f>L330*0.65</f>
        <v>325</v>
      </c>
      <c r="M328" s="4">
        <f t="shared" ref="M328" si="963">M330*0.65</f>
        <v>260</v>
      </c>
      <c r="N328" s="4">
        <f t="shared" ref="N328" si="964">N330*0.65</f>
        <v>390</v>
      </c>
      <c r="O328" s="4">
        <f>O330*0.65</f>
        <v>325</v>
      </c>
      <c r="P328" s="4">
        <f t="shared" ref="P328" si="965">P330*0.65</f>
        <v>260</v>
      </c>
      <c r="Q328" s="4">
        <f t="shared" ref="Q328" si="966">Q330*0.65</f>
        <v>390</v>
      </c>
      <c r="R328" s="4">
        <f>R330*0.65</f>
        <v>325</v>
      </c>
      <c r="S328" s="4">
        <f t="shared" ref="S328:AC328" si="967">S330*0.65</f>
        <v>260</v>
      </c>
      <c r="T328" s="4">
        <f t="shared" si="967"/>
        <v>390</v>
      </c>
      <c r="U328" s="4">
        <f t="shared" si="967"/>
        <v>325</v>
      </c>
      <c r="V328" s="4">
        <f t="shared" si="967"/>
        <v>260</v>
      </c>
      <c r="W328" s="4">
        <f t="shared" si="967"/>
        <v>390</v>
      </c>
      <c r="X328" s="4">
        <f t="shared" si="967"/>
        <v>308.75</v>
      </c>
      <c r="Y328" s="4">
        <f t="shared" si="967"/>
        <v>234</v>
      </c>
      <c r="Z328" s="4">
        <f t="shared" si="967"/>
        <v>390</v>
      </c>
      <c r="AA328" s="4">
        <f t="shared" si="967"/>
        <v>308.75</v>
      </c>
      <c r="AB328" s="4">
        <f t="shared" si="967"/>
        <v>234</v>
      </c>
      <c r="AC328" s="4">
        <f t="shared" si="967"/>
        <v>390</v>
      </c>
    </row>
    <row r="329" spans="1:29" x14ac:dyDescent="0.3">
      <c r="A329" s="3" t="s">
        <v>31</v>
      </c>
      <c r="B329" s="3" t="s">
        <v>23</v>
      </c>
      <c r="C329" s="3" t="s">
        <v>255</v>
      </c>
      <c r="D329" s="3" t="s">
        <v>256</v>
      </c>
      <c r="E329" s="8" t="s">
        <v>26</v>
      </c>
      <c r="F329" s="8" t="s">
        <v>116</v>
      </c>
      <c r="G329" s="8" t="s">
        <v>92</v>
      </c>
      <c r="H329" s="3" t="s">
        <v>88</v>
      </c>
      <c r="I329" s="3"/>
      <c r="J329" s="3" t="s">
        <v>79</v>
      </c>
      <c r="K329" s="3" t="s">
        <v>71</v>
      </c>
      <c r="L329" s="5">
        <v>500</v>
      </c>
      <c r="M329" s="5">
        <f>L329-100</f>
        <v>400</v>
      </c>
      <c r="N329" s="5">
        <f>L329+100</f>
        <v>600</v>
      </c>
      <c r="O329" s="5">
        <v>500</v>
      </c>
      <c r="P329" s="5">
        <f>O329-100</f>
        <v>400</v>
      </c>
      <c r="Q329" s="5">
        <f>O329+100</f>
        <v>600</v>
      </c>
      <c r="R329" s="5">
        <v>500</v>
      </c>
      <c r="S329" s="5">
        <f>R329-100</f>
        <v>400</v>
      </c>
      <c r="T329" s="5">
        <f>R329+100</f>
        <v>600</v>
      </c>
      <c r="U329" s="5">
        <v>500</v>
      </c>
      <c r="V329" s="5">
        <f t="shared" ref="V329" si="968">U329-100</f>
        <v>400</v>
      </c>
      <c r="W329" s="5">
        <f t="shared" ref="W329" si="969">U329+100</f>
        <v>600</v>
      </c>
      <c r="X329" s="5">
        <f t="shared" ref="X329" si="970">R329*0.95</f>
        <v>475</v>
      </c>
      <c r="Y329" s="5">
        <f t="shared" ref="Y329" si="971">S329*0.9</f>
        <v>360</v>
      </c>
      <c r="Z329" s="5">
        <f t="shared" ref="Z329" si="972">T329</f>
        <v>600</v>
      </c>
      <c r="AA329" s="5">
        <f t="shared" ref="AA329" si="973">U329*0.95</f>
        <v>475</v>
      </c>
      <c r="AB329" s="5">
        <f t="shared" ref="AB329" si="974">V329*0.9</f>
        <v>360</v>
      </c>
      <c r="AC329" s="5">
        <f t="shared" ref="AC329" si="975">W329</f>
        <v>600</v>
      </c>
    </row>
    <row r="330" spans="1:29" x14ac:dyDescent="0.3">
      <c r="A330" s="3" t="s">
        <v>31</v>
      </c>
      <c r="B330" s="3" t="s">
        <v>23</v>
      </c>
      <c r="C330" s="3" t="s">
        <v>76</v>
      </c>
      <c r="D330" s="3" t="s">
        <v>136</v>
      </c>
      <c r="E330" s="8" t="s">
        <v>26</v>
      </c>
      <c r="F330" s="8" t="s">
        <v>116</v>
      </c>
      <c r="G330" s="8" t="s">
        <v>92</v>
      </c>
      <c r="H330" s="3" t="s">
        <v>88</v>
      </c>
      <c r="I330" s="3"/>
      <c r="J330" s="3" t="s">
        <v>79</v>
      </c>
      <c r="K330" s="3" t="s">
        <v>71</v>
      </c>
      <c r="L330" s="5">
        <v>500</v>
      </c>
      <c r="M330" s="5">
        <f>L330-100</f>
        <v>400</v>
      </c>
      <c r="N330" s="5">
        <f>L330+100</f>
        <v>600</v>
      </c>
      <c r="O330" s="5">
        <v>500</v>
      </c>
      <c r="P330" s="5">
        <f>O330-100</f>
        <v>400</v>
      </c>
      <c r="Q330" s="5">
        <f>O330+100</f>
        <v>600</v>
      </c>
      <c r="R330" s="5">
        <v>500</v>
      </c>
      <c r="S330" s="5">
        <f>R330-100</f>
        <v>400</v>
      </c>
      <c r="T330" s="5">
        <f>R330+100</f>
        <v>600</v>
      </c>
      <c r="U330" s="5">
        <v>500</v>
      </c>
      <c r="V330" s="5">
        <f t="shared" si="936"/>
        <v>400</v>
      </c>
      <c r="W330" s="5">
        <f t="shared" si="937"/>
        <v>600</v>
      </c>
      <c r="X330" s="5">
        <f t="shared" si="938"/>
        <v>475</v>
      </c>
      <c r="Y330" s="5">
        <f t="shared" si="939"/>
        <v>360</v>
      </c>
      <c r="Z330" s="5">
        <f t="shared" si="940"/>
        <v>600</v>
      </c>
      <c r="AA330" s="5">
        <f t="shared" si="941"/>
        <v>475</v>
      </c>
      <c r="AB330" s="5">
        <f t="shared" si="942"/>
        <v>360</v>
      </c>
      <c r="AC330" s="5">
        <f t="shared" si="943"/>
        <v>600</v>
      </c>
    </row>
    <row r="331" spans="1:29" x14ac:dyDescent="0.3">
      <c r="A331" s="3" t="s">
        <v>31</v>
      </c>
      <c r="B331" s="3" t="s">
        <v>23</v>
      </c>
      <c r="C331" s="3" t="s">
        <v>134</v>
      </c>
      <c r="D331" s="3" t="s">
        <v>135</v>
      </c>
      <c r="E331" s="8" t="s">
        <v>26</v>
      </c>
      <c r="F331" s="8" t="s">
        <v>116</v>
      </c>
      <c r="G331" s="8" t="s">
        <v>92</v>
      </c>
      <c r="H331" s="3" t="s">
        <v>88</v>
      </c>
      <c r="I331" s="3"/>
      <c r="J331" s="3" t="s">
        <v>142</v>
      </c>
      <c r="K331" s="3" t="s">
        <v>71</v>
      </c>
      <c r="L331" s="5">
        <v>500</v>
      </c>
      <c r="M331" s="5">
        <f>L331-100</f>
        <v>400</v>
      </c>
      <c r="N331" s="5">
        <f>L331+100</f>
        <v>600</v>
      </c>
      <c r="O331" s="5">
        <v>500</v>
      </c>
      <c r="P331" s="5">
        <f>O331-100</f>
        <v>400</v>
      </c>
      <c r="Q331" s="5">
        <f>O331+100</f>
        <v>600</v>
      </c>
      <c r="R331" s="5">
        <v>500</v>
      </c>
      <c r="S331" s="5">
        <f>R331-100</f>
        <v>400</v>
      </c>
      <c r="T331" s="5">
        <f>R331+100</f>
        <v>600</v>
      </c>
      <c r="U331" s="5">
        <v>500</v>
      </c>
      <c r="V331" s="5">
        <f t="shared" ref="V331" si="976">U331-100</f>
        <v>400</v>
      </c>
      <c r="W331" s="5">
        <f t="shared" ref="W331" si="977">U331+100</f>
        <v>600</v>
      </c>
      <c r="X331" s="5">
        <f t="shared" ref="X331" si="978">R331*0.95</f>
        <v>475</v>
      </c>
      <c r="Y331" s="5">
        <f t="shared" ref="Y331" si="979">S331*0.9</f>
        <v>360</v>
      </c>
      <c r="Z331" s="5">
        <f t="shared" ref="Z331" si="980">T331</f>
        <v>600</v>
      </c>
      <c r="AA331" s="5">
        <f t="shared" ref="AA331" si="981">U331*0.95</f>
        <v>475</v>
      </c>
      <c r="AB331" s="5">
        <f t="shared" ref="AB331" si="982">V331*0.9</f>
        <v>360</v>
      </c>
      <c r="AC331" s="5">
        <f t="shared" ref="AC331" si="983">W331</f>
        <v>600</v>
      </c>
    </row>
    <row r="332" spans="1:29" x14ac:dyDescent="0.3">
      <c r="A332" s="3" t="s">
        <v>31</v>
      </c>
      <c r="B332" s="3" t="s">
        <v>173</v>
      </c>
      <c r="C332" s="3" t="s">
        <v>23</v>
      </c>
      <c r="D332" s="3" t="s">
        <v>23</v>
      </c>
      <c r="E332" s="8" t="s">
        <v>27</v>
      </c>
      <c r="F332" s="8" t="s">
        <v>108</v>
      </c>
      <c r="G332" s="8" t="s">
        <v>92</v>
      </c>
      <c r="H332" s="6" t="s">
        <v>89</v>
      </c>
      <c r="I332" s="3" t="s">
        <v>85</v>
      </c>
      <c r="J332" s="3" t="s">
        <v>86</v>
      </c>
      <c r="K332" s="3" t="s">
        <v>126</v>
      </c>
      <c r="L332" s="5">
        <v>0</v>
      </c>
      <c r="M332" s="5"/>
      <c r="N332" s="5"/>
      <c r="O332" s="5">
        <v>0</v>
      </c>
      <c r="P332" s="5"/>
      <c r="Q332" s="5"/>
      <c r="R332" s="5">
        <v>0</v>
      </c>
      <c r="S332" s="5"/>
      <c r="T332" s="5"/>
      <c r="U332" s="5">
        <v>0</v>
      </c>
      <c r="V332" s="3"/>
      <c r="W332" s="3"/>
      <c r="X332" s="5">
        <v>0</v>
      </c>
      <c r="Y332" s="5"/>
      <c r="Z332" s="5"/>
      <c r="AA332" s="5">
        <v>0</v>
      </c>
      <c r="AB332" s="3"/>
      <c r="AC332" s="3"/>
    </row>
    <row r="333" spans="1:29" x14ac:dyDescent="0.3">
      <c r="A333" s="3" t="s">
        <v>31</v>
      </c>
      <c r="B333" s="3" t="s">
        <v>48</v>
      </c>
      <c r="C333" s="3" t="s">
        <v>23</v>
      </c>
      <c r="D333" s="3" t="s">
        <v>23</v>
      </c>
      <c r="E333" s="8" t="s">
        <v>27</v>
      </c>
      <c r="F333" s="8" t="s">
        <v>108</v>
      </c>
      <c r="G333" s="8" t="s">
        <v>92</v>
      </c>
      <c r="H333" s="6" t="s">
        <v>89</v>
      </c>
      <c r="I333" s="3" t="s">
        <v>85</v>
      </c>
      <c r="J333" s="3" t="s">
        <v>86</v>
      </c>
      <c r="K333" s="3" t="s">
        <v>126</v>
      </c>
      <c r="L333" s="5">
        <v>1</v>
      </c>
      <c r="M333" s="5"/>
      <c r="N333" s="5"/>
      <c r="O333" s="5">
        <v>1</v>
      </c>
      <c r="P333" s="5"/>
      <c r="Q333" s="5"/>
      <c r="R333" s="5">
        <v>1</v>
      </c>
      <c r="S333" s="5"/>
      <c r="T333" s="5"/>
      <c r="U333" s="5">
        <v>1</v>
      </c>
      <c r="V333" s="3"/>
      <c r="W333" s="3"/>
      <c r="X333" s="5">
        <v>0.8</v>
      </c>
      <c r="Y333" s="5">
        <v>0.3</v>
      </c>
      <c r="Z333" s="5">
        <v>1</v>
      </c>
      <c r="AA333" s="5">
        <v>0.8</v>
      </c>
      <c r="AB333" s="5">
        <v>0.3</v>
      </c>
      <c r="AC333" s="5">
        <v>1</v>
      </c>
    </row>
    <row r="334" spans="1:29" x14ac:dyDescent="0.3">
      <c r="A334" s="3" t="s">
        <v>31</v>
      </c>
      <c r="B334" s="3" t="s">
        <v>23</v>
      </c>
      <c r="C334" s="3" t="s">
        <v>23</v>
      </c>
      <c r="D334" s="3" t="s">
        <v>23</v>
      </c>
      <c r="E334" s="8" t="s">
        <v>28</v>
      </c>
      <c r="F334" s="8" t="s">
        <v>108</v>
      </c>
      <c r="G334" s="8" t="s">
        <v>92</v>
      </c>
      <c r="H334" s="6" t="s">
        <v>89</v>
      </c>
      <c r="I334" s="3" t="s">
        <v>85</v>
      </c>
      <c r="J334" s="3" t="s">
        <v>86</v>
      </c>
      <c r="K334" s="3" t="s">
        <v>71</v>
      </c>
      <c r="L334" s="9">
        <v>1</v>
      </c>
      <c r="M334" s="9">
        <v>0.8</v>
      </c>
      <c r="N334" s="9">
        <v>1.2</v>
      </c>
      <c r="O334" s="9">
        <v>1</v>
      </c>
      <c r="P334" s="9">
        <v>0.8</v>
      </c>
      <c r="Q334" s="9">
        <v>1.2</v>
      </c>
      <c r="R334" s="9">
        <v>1</v>
      </c>
      <c r="S334" s="9">
        <v>0.8</v>
      </c>
      <c r="T334" s="9">
        <v>1.2</v>
      </c>
      <c r="U334" s="9">
        <v>1</v>
      </c>
      <c r="V334" s="9">
        <v>0.8</v>
      </c>
      <c r="W334" s="9">
        <v>1.2</v>
      </c>
      <c r="X334" s="9">
        <v>0.8</v>
      </c>
      <c r="Y334" s="9">
        <v>0.5</v>
      </c>
      <c r="Z334" s="9">
        <v>1</v>
      </c>
      <c r="AA334" s="9">
        <v>0.8</v>
      </c>
      <c r="AB334" s="9">
        <v>0.5</v>
      </c>
      <c r="AC334" s="9">
        <v>1</v>
      </c>
    </row>
    <row r="335" spans="1:29" ht="15.6" customHeight="1" x14ac:dyDescent="0.3">
      <c r="A335" s="3" t="s">
        <v>32</v>
      </c>
      <c r="B335" s="3" t="s">
        <v>23</v>
      </c>
      <c r="C335" s="3" t="s">
        <v>23</v>
      </c>
      <c r="D335" s="3" t="s">
        <v>23</v>
      </c>
      <c r="E335" s="8" t="s">
        <v>17</v>
      </c>
      <c r="F335" s="8" t="s">
        <v>108</v>
      </c>
      <c r="G335" s="8" t="s">
        <v>93</v>
      </c>
      <c r="H335" s="6" t="s">
        <v>89</v>
      </c>
      <c r="I335" s="3" t="s">
        <v>85</v>
      </c>
      <c r="J335" s="3" t="s">
        <v>86</v>
      </c>
      <c r="K335" s="3" t="s">
        <v>71</v>
      </c>
      <c r="L335" s="5">
        <v>0.85</v>
      </c>
      <c r="M335" s="5">
        <v>0.8</v>
      </c>
      <c r="N335" s="5">
        <v>0.9</v>
      </c>
      <c r="O335" s="5">
        <v>0.85</v>
      </c>
      <c r="P335" s="5">
        <v>0.8</v>
      </c>
      <c r="Q335" s="5">
        <v>0.9</v>
      </c>
      <c r="R335" s="5">
        <v>0.85</v>
      </c>
      <c r="S335" s="5">
        <v>0.8</v>
      </c>
      <c r="T335" s="5">
        <v>0.9</v>
      </c>
      <c r="U335" s="5">
        <v>0.85</v>
      </c>
      <c r="V335" s="5">
        <v>0.8</v>
      </c>
      <c r="W335" s="5">
        <v>0.9</v>
      </c>
      <c r="X335" s="5">
        <f>R335*1.015</f>
        <v>0.86274999999999991</v>
      </c>
      <c r="Y335" s="5">
        <f>S335</f>
        <v>0.8</v>
      </c>
      <c r="Z335" s="5">
        <f>T335*1.03</f>
        <v>0.92700000000000005</v>
      </c>
      <c r="AA335" s="5">
        <f>U335*1.015</f>
        <v>0.86274999999999991</v>
      </c>
      <c r="AB335" s="5">
        <f>V335</f>
        <v>0.8</v>
      </c>
      <c r="AC335" s="5">
        <f>W335*1.03</f>
        <v>0.92700000000000005</v>
      </c>
    </row>
    <row r="336" spans="1:29" x14ac:dyDescent="0.3">
      <c r="A336" s="3" t="s">
        <v>32</v>
      </c>
      <c r="B336" s="3" t="s">
        <v>48</v>
      </c>
      <c r="C336" s="3" t="s">
        <v>23</v>
      </c>
      <c r="D336" s="3" t="s">
        <v>23</v>
      </c>
      <c r="E336" s="8" t="s">
        <v>16</v>
      </c>
      <c r="F336" s="8" t="s">
        <v>108</v>
      </c>
      <c r="G336" s="8" t="s">
        <v>93</v>
      </c>
      <c r="H336" s="6" t="s">
        <v>89</v>
      </c>
      <c r="I336" s="3" t="s">
        <v>85</v>
      </c>
      <c r="J336" s="3" t="s">
        <v>86</v>
      </c>
      <c r="K336" s="3" t="s">
        <v>71</v>
      </c>
      <c r="L336" s="5">
        <v>0.88</v>
      </c>
      <c r="M336" s="5">
        <v>0.85</v>
      </c>
      <c r="N336" s="5">
        <v>0.92</v>
      </c>
      <c r="O336" s="5">
        <v>0.88</v>
      </c>
      <c r="P336" s="5">
        <v>0.85</v>
      </c>
      <c r="Q336" s="5">
        <v>0.92</v>
      </c>
      <c r="R336" s="5">
        <v>0.88</v>
      </c>
      <c r="S336" s="5">
        <v>0.85</v>
      </c>
      <c r="T336" s="5">
        <v>0.92</v>
      </c>
      <c r="U336" s="5">
        <v>0.88</v>
      </c>
      <c r="V336" s="5">
        <v>0.85</v>
      </c>
      <c r="W336" s="5">
        <v>0.92</v>
      </c>
      <c r="X336" s="5">
        <f>R336*1.015</f>
        <v>0.89319999999999988</v>
      </c>
      <c r="Y336" s="5">
        <f>S336</f>
        <v>0.85</v>
      </c>
      <c r="Z336" s="5">
        <f>T336*1.03</f>
        <v>0.94760000000000011</v>
      </c>
      <c r="AA336" s="5">
        <f>U336*1.015</f>
        <v>0.89319999999999988</v>
      </c>
      <c r="AB336" s="5">
        <f>V336</f>
        <v>0.85</v>
      </c>
      <c r="AC336" s="5">
        <f>W336*1.03</f>
        <v>0.94760000000000011</v>
      </c>
    </row>
    <row r="337" spans="1:29" x14ac:dyDescent="0.3">
      <c r="A337" s="3" t="s">
        <v>32</v>
      </c>
      <c r="B337" s="3" t="s">
        <v>48</v>
      </c>
      <c r="C337" s="3" t="s">
        <v>23</v>
      </c>
      <c r="D337" s="3" t="s">
        <v>23</v>
      </c>
      <c r="E337" s="8" t="s">
        <v>6</v>
      </c>
      <c r="F337" s="8" t="s">
        <v>108</v>
      </c>
      <c r="G337" s="8" t="s">
        <v>93</v>
      </c>
      <c r="H337" s="6" t="s">
        <v>89</v>
      </c>
      <c r="I337" s="3" t="s">
        <v>85</v>
      </c>
      <c r="J337" s="3" t="s">
        <v>86</v>
      </c>
      <c r="K337" s="3" t="s">
        <v>71</v>
      </c>
      <c r="L337" s="5">
        <v>0.8</v>
      </c>
      <c r="M337" s="5">
        <v>0.75</v>
      </c>
      <c r="N337" s="5">
        <v>0.85</v>
      </c>
      <c r="O337" s="5">
        <v>0.8</v>
      </c>
      <c r="P337" s="5">
        <v>0.75</v>
      </c>
      <c r="Q337" s="5">
        <v>0.85</v>
      </c>
      <c r="R337" s="5">
        <v>0.8</v>
      </c>
      <c r="S337" s="5">
        <v>0.75</v>
      </c>
      <c r="T337" s="5">
        <v>0.85</v>
      </c>
      <c r="U337" s="5">
        <v>0.8</v>
      </c>
      <c r="V337" s="5">
        <v>0.75</v>
      </c>
      <c r="W337" s="5">
        <v>0.85</v>
      </c>
      <c r="X337" s="5">
        <v>0.8</v>
      </c>
      <c r="Y337" s="5">
        <v>0.75</v>
      </c>
      <c r="Z337" s="5">
        <v>0.85</v>
      </c>
      <c r="AA337" s="5">
        <v>0.8</v>
      </c>
      <c r="AB337" s="5">
        <v>0.75</v>
      </c>
      <c r="AC337" s="5">
        <v>0.85</v>
      </c>
    </row>
    <row r="338" spans="1:29" x14ac:dyDescent="0.3">
      <c r="A338" s="3" t="s">
        <v>32</v>
      </c>
      <c r="B338" s="3" t="s">
        <v>48</v>
      </c>
      <c r="C338" s="3" t="s">
        <v>23</v>
      </c>
      <c r="D338" s="3" t="s">
        <v>23</v>
      </c>
      <c r="E338" s="8" t="s">
        <v>19</v>
      </c>
      <c r="F338" s="8" t="s">
        <v>117</v>
      </c>
      <c r="G338" s="3" t="s">
        <v>91</v>
      </c>
      <c r="H338" s="6" t="s">
        <v>89</v>
      </c>
      <c r="I338" s="18" t="s">
        <v>80</v>
      </c>
      <c r="J338" s="3"/>
      <c r="K338" s="3" t="s">
        <v>71</v>
      </c>
      <c r="L338" s="5">
        <v>0.05</v>
      </c>
      <c r="M338" s="5">
        <v>0.01</v>
      </c>
      <c r="N338" s="5">
        <v>0.1</v>
      </c>
      <c r="O338" s="5">
        <v>0.1</v>
      </c>
      <c r="P338" s="5">
        <v>0.05</v>
      </c>
      <c r="Q338" s="5">
        <v>0.15</v>
      </c>
      <c r="R338" s="5">
        <v>0.2</v>
      </c>
      <c r="S338" s="5">
        <v>0.15</v>
      </c>
      <c r="T338" s="5">
        <v>0.25</v>
      </c>
      <c r="U338" s="5">
        <v>0.3</v>
      </c>
      <c r="V338" s="5">
        <v>0.25</v>
      </c>
      <c r="W338" s="5">
        <v>0.35</v>
      </c>
      <c r="X338" s="5">
        <v>0.4</v>
      </c>
      <c r="Y338" s="5">
        <v>0.25</v>
      </c>
      <c r="Z338" s="5">
        <v>0.5</v>
      </c>
      <c r="AA338" s="3">
        <v>0.5</v>
      </c>
      <c r="AB338" s="3">
        <v>0.4</v>
      </c>
      <c r="AC338" s="3">
        <v>0.55000000000000004</v>
      </c>
    </row>
    <row r="339" spans="1:29" x14ac:dyDescent="0.3">
      <c r="A339" s="3" t="s">
        <v>32</v>
      </c>
      <c r="B339" s="3" t="s">
        <v>174</v>
      </c>
      <c r="C339" s="3" t="s">
        <v>23</v>
      </c>
      <c r="D339" s="3" t="s">
        <v>23</v>
      </c>
      <c r="E339" s="8" t="s">
        <v>49</v>
      </c>
      <c r="F339" s="8" t="s">
        <v>118</v>
      </c>
      <c r="G339" s="3" t="s">
        <v>91</v>
      </c>
      <c r="H339" s="6" t="s">
        <v>89</v>
      </c>
      <c r="I339" s="3" t="s">
        <v>85</v>
      </c>
      <c r="J339" s="3" t="s">
        <v>86</v>
      </c>
      <c r="K339" s="3" t="s">
        <v>71</v>
      </c>
      <c r="L339" s="5">
        <v>2</v>
      </c>
      <c r="M339" s="5">
        <v>1.3</v>
      </c>
      <c r="N339" s="5">
        <v>2.2999999999999998</v>
      </c>
      <c r="O339" s="5">
        <v>2</v>
      </c>
      <c r="P339" s="5">
        <v>1.3</v>
      </c>
      <c r="Q339" s="5">
        <v>2.2999999999999998</v>
      </c>
      <c r="R339" s="5">
        <v>2</v>
      </c>
      <c r="S339" s="5">
        <v>1.3</v>
      </c>
      <c r="T339" s="5">
        <v>2.2999999999999998</v>
      </c>
      <c r="U339" s="5">
        <v>2</v>
      </c>
      <c r="V339" s="5">
        <v>1.3</v>
      </c>
      <c r="W339" s="5">
        <v>2.2999999999999998</v>
      </c>
      <c r="X339" s="5">
        <f t="shared" ref="X339:AC339" si="984">R339*1.5</f>
        <v>3</v>
      </c>
      <c r="Y339" s="5">
        <f t="shared" si="984"/>
        <v>1.9500000000000002</v>
      </c>
      <c r="Z339" s="5">
        <f t="shared" si="984"/>
        <v>3.4499999999999997</v>
      </c>
      <c r="AA339" s="5">
        <f t="shared" si="984"/>
        <v>3</v>
      </c>
      <c r="AB339" s="5">
        <f t="shared" si="984"/>
        <v>1.9500000000000002</v>
      </c>
      <c r="AC339" s="5">
        <f t="shared" si="984"/>
        <v>3.4499999999999997</v>
      </c>
    </row>
    <row r="340" spans="1:29" x14ac:dyDescent="0.3">
      <c r="A340" s="3" t="s">
        <v>32</v>
      </c>
      <c r="B340" s="3" t="s">
        <v>48</v>
      </c>
      <c r="C340" s="3" t="s">
        <v>23</v>
      </c>
      <c r="D340" s="3" t="s">
        <v>23</v>
      </c>
      <c r="E340" s="8" t="s">
        <v>20</v>
      </c>
      <c r="F340" s="8" t="s">
        <v>108</v>
      </c>
      <c r="G340" s="3" t="s">
        <v>91</v>
      </c>
      <c r="H340" s="6" t="s">
        <v>89</v>
      </c>
      <c r="I340" s="3" t="s">
        <v>85</v>
      </c>
      <c r="J340" s="3" t="s">
        <v>86</v>
      </c>
      <c r="K340" s="3" t="s">
        <v>71</v>
      </c>
      <c r="L340" s="5">
        <v>0.6</v>
      </c>
      <c r="M340" s="5">
        <v>0.55000000000000004</v>
      </c>
      <c r="N340" s="5">
        <v>0.75</v>
      </c>
      <c r="O340" s="5">
        <v>0.6</v>
      </c>
      <c r="P340" s="5">
        <v>0.55000000000000004</v>
      </c>
      <c r="Q340" s="5">
        <v>0.75</v>
      </c>
      <c r="R340" s="5">
        <v>0.6</v>
      </c>
      <c r="S340" s="5">
        <v>0.55000000000000004</v>
      </c>
      <c r="T340" s="5">
        <v>0.75</v>
      </c>
      <c r="U340" s="5">
        <v>0.6</v>
      </c>
      <c r="V340" s="5">
        <v>0.55000000000000004</v>
      </c>
      <c r="W340" s="5">
        <v>0.75</v>
      </c>
      <c r="X340" s="5">
        <v>0.65</v>
      </c>
      <c r="Y340" s="5">
        <v>0.6</v>
      </c>
      <c r="Z340" s="5">
        <v>0.75</v>
      </c>
      <c r="AA340" s="5">
        <v>0.7</v>
      </c>
      <c r="AB340" s="5">
        <v>0.65</v>
      </c>
      <c r="AC340" s="5">
        <v>0.8</v>
      </c>
    </row>
    <row r="341" spans="1:29" x14ac:dyDescent="0.3">
      <c r="A341" s="3" t="s">
        <v>32</v>
      </c>
      <c r="B341" s="3" t="s">
        <v>170</v>
      </c>
      <c r="C341" s="3" t="s">
        <v>23</v>
      </c>
      <c r="D341" s="3" t="s">
        <v>23</v>
      </c>
      <c r="E341" s="8" t="s">
        <v>20</v>
      </c>
      <c r="F341" s="8" t="s">
        <v>108</v>
      </c>
      <c r="G341" s="3" t="s">
        <v>91</v>
      </c>
      <c r="H341" s="6" t="s">
        <v>89</v>
      </c>
      <c r="I341" s="3" t="s">
        <v>85</v>
      </c>
      <c r="J341" s="3" t="s">
        <v>86</v>
      </c>
      <c r="K341" s="3" t="s">
        <v>71</v>
      </c>
      <c r="L341" s="5">
        <v>0.5</v>
      </c>
      <c r="M341" s="5">
        <v>0.4</v>
      </c>
      <c r="N341" s="5">
        <v>0.6</v>
      </c>
      <c r="O341" s="5">
        <v>0.5</v>
      </c>
      <c r="P341" s="5">
        <v>0.4</v>
      </c>
      <c r="Q341" s="5">
        <v>0.6</v>
      </c>
      <c r="R341" s="5">
        <v>0.5</v>
      </c>
      <c r="S341" s="5">
        <v>0.4</v>
      </c>
      <c r="T341" s="5">
        <v>0.6</v>
      </c>
      <c r="U341" s="5">
        <v>0.5</v>
      </c>
      <c r="V341" s="5">
        <v>0.4</v>
      </c>
      <c r="W341" s="5">
        <v>0.6</v>
      </c>
      <c r="X341" s="5">
        <v>0.55000000000000004</v>
      </c>
      <c r="Y341" s="5">
        <v>0.45</v>
      </c>
      <c r="Z341" s="5">
        <v>0.65</v>
      </c>
      <c r="AA341" s="3">
        <v>0.6</v>
      </c>
      <c r="AB341" s="3">
        <v>0.5</v>
      </c>
      <c r="AC341" s="3">
        <v>0.7</v>
      </c>
    </row>
    <row r="342" spans="1:29" x14ac:dyDescent="0.3">
      <c r="A342" s="3" t="s">
        <v>32</v>
      </c>
      <c r="B342" s="3" t="s">
        <v>171</v>
      </c>
      <c r="C342" s="3" t="s">
        <v>23</v>
      </c>
      <c r="D342" s="3" t="s">
        <v>23</v>
      </c>
      <c r="E342" s="8" t="s">
        <v>20</v>
      </c>
      <c r="F342" s="8" t="s">
        <v>108</v>
      </c>
      <c r="G342" s="3" t="s">
        <v>91</v>
      </c>
      <c r="H342" s="6" t="s">
        <v>89</v>
      </c>
      <c r="I342" s="3" t="s">
        <v>85</v>
      </c>
      <c r="J342" s="3" t="s">
        <v>86</v>
      </c>
      <c r="K342" s="3" t="s">
        <v>71</v>
      </c>
      <c r="L342" s="5">
        <v>0.5</v>
      </c>
      <c r="M342" s="5">
        <v>0.4</v>
      </c>
      <c r="N342" s="5">
        <v>0.6</v>
      </c>
      <c r="O342" s="5">
        <v>0.5</v>
      </c>
      <c r="P342" s="5">
        <v>0.4</v>
      </c>
      <c r="Q342" s="5">
        <v>0.6</v>
      </c>
      <c r="R342" s="5">
        <v>0.5</v>
      </c>
      <c r="S342" s="5">
        <v>0.4</v>
      </c>
      <c r="T342" s="5">
        <v>0.6</v>
      </c>
      <c r="U342" s="5">
        <v>0.5</v>
      </c>
      <c r="V342" s="5">
        <v>0.4</v>
      </c>
      <c r="W342" s="5">
        <v>0.6</v>
      </c>
      <c r="X342" s="5">
        <v>0.55000000000000004</v>
      </c>
      <c r="Y342" s="5">
        <v>0.45</v>
      </c>
      <c r="Z342" s="5">
        <v>0.65</v>
      </c>
      <c r="AA342" s="3">
        <v>0.6</v>
      </c>
      <c r="AB342" s="3">
        <v>0.5</v>
      </c>
      <c r="AC342" s="3">
        <v>0.7</v>
      </c>
    </row>
    <row r="343" spans="1:29" ht="15.6" customHeight="1" x14ac:dyDescent="0.3">
      <c r="A343" s="3" t="s">
        <v>32</v>
      </c>
      <c r="B343" s="3" t="s">
        <v>172</v>
      </c>
      <c r="C343" s="3" t="s">
        <v>23</v>
      </c>
      <c r="D343" s="3" t="s">
        <v>23</v>
      </c>
      <c r="E343" s="8" t="s">
        <v>69</v>
      </c>
      <c r="F343" s="8" t="s">
        <v>117</v>
      </c>
      <c r="G343" s="3" t="s">
        <v>91</v>
      </c>
      <c r="H343" s="6" t="s">
        <v>89</v>
      </c>
      <c r="I343" s="3" t="s">
        <v>85</v>
      </c>
      <c r="J343" s="3" t="s">
        <v>86</v>
      </c>
      <c r="K343" s="3" t="s">
        <v>71</v>
      </c>
      <c r="L343" s="5">
        <v>32</v>
      </c>
      <c r="M343" s="5">
        <v>16</v>
      </c>
      <c r="N343" s="5">
        <v>48</v>
      </c>
      <c r="O343" s="5">
        <v>16</v>
      </c>
      <c r="P343" s="5">
        <v>8</v>
      </c>
      <c r="Q343" s="5">
        <v>24</v>
      </c>
      <c r="R343" s="5">
        <v>8</v>
      </c>
      <c r="S343" s="5">
        <v>4</v>
      </c>
      <c r="T343" s="5">
        <v>20</v>
      </c>
      <c r="U343" s="3">
        <v>8</v>
      </c>
      <c r="V343" s="3">
        <v>4</v>
      </c>
      <c r="W343" s="3">
        <v>16</v>
      </c>
      <c r="X343" s="5">
        <v>8</v>
      </c>
      <c r="Y343" s="5">
        <v>4</v>
      </c>
      <c r="Z343" s="5">
        <v>12</v>
      </c>
      <c r="AA343" s="3">
        <v>6</v>
      </c>
      <c r="AB343" s="3">
        <v>4</v>
      </c>
      <c r="AC343" s="3">
        <v>10</v>
      </c>
    </row>
    <row r="344" spans="1:29" ht="13.5" customHeight="1" x14ac:dyDescent="0.3">
      <c r="A344" s="3" t="s">
        <v>32</v>
      </c>
      <c r="B344" s="3" t="s">
        <v>168</v>
      </c>
      <c r="C344" s="3" t="s">
        <v>23</v>
      </c>
      <c r="D344" s="3" t="s">
        <v>23</v>
      </c>
      <c r="E344" s="8" t="s">
        <v>69</v>
      </c>
      <c r="F344" s="8" t="s">
        <v>117</v>
      </c>
      <c r="G344" s="3" t="s">
        <v>91</v>
      </c>
      <c r="H344" s="6" t="s">
        <v>89</v>
      </c>
      <c r="I344" s="3" t="s">
        <v>85</v>
      </c>
      <c r="J344" s="3" t="s">
        <v>86</v>
      </c>
      <c r="K344" s="3" t="s">
        <v>71</v>
      </c>
      <c r="L344" s="5">
        <v>32</v>
      </c>
      <c r="M344" s="5">
        <v>16</v>
      </c>
      <c r="N344" s="5">
        <v>48</v>
      </c>
      <c r="O344" s="5">
        <v>16</v>
      </c>
      <c r="P344" s="5">
        <v>8</v>
      </c>
      <c r="Q344" s="5">
        <v>24</v>
      </c>
      <c r="R344" s="5">
        <v>8</v>
      </c>
      <c r="S344" s="5">
        <v>4</v>
      </c>
      <c r="T344" s="5">
        <v>20</v>
      </c>
      <c r="U344" s="3">
        <v>8</v>
      </c>
      <c r="V344" s="3">
        <v>4</v>
      </c>
      <c r="W344" s="3">
        <v>16</v>
      </c>
      <c r="X344" s="5">
        <v>8</v>
      </c>
      <c r="Y344" s="5">
        <v>4</v>
      </c>
      <c r="Z344" s="5">
        <v>12</v>
      </c>
      <c r="AA344" s="3">
        <v>6</v>
      </c>
      <c r="AB344" s="3">
        <v>4</v>
      </c>
      <c r="AC344" s="3">
        <v>10</v>
      </c>
    </row>
    <row r="345" spans="1:29" ht="14.1" customHeight="1" x14ac:dyDescent="0.3">
      <c r="A345" s="3" t="s">
        <v>32</v>
      </c>
      <c r="B345" s="3" t="s">
        <v>172</v>
      </c>
      <c r="C345" s="3" t="s">
        <v>23</v>
      </c>
      <c r="D345" s="3" t="s">
        <v>23</v>
      </c>
      <c r="E345" s="8" t="s">
        <v>68</v>
      </c>
      <c r="F345" s="8" t="s">
        <v>108</v>
      </c>
      <c r="G345" s="3" t="s">
        <v>91</v>
      </c>
      <c r="H345" s="6" t="s">
        <v>89</v>
      </c>
      <c r="I345" s="3" t="s">
        <v>85</v>
      </c>
      <c r="J345" s="3" t="s">
        <v>86</v>
      </c>
      <c r="K345" s="3" t="s">
        <v>71</v>
      </c>
      <c r="L345" s="5">
        <v>0.5</v>
      </c>
      <c r="M345" s="5">
        <v>0.1</v>
      </c>
      <c r="N345" s="5">
        <v>0.9</v>
      </c>
      <c r="O345" s="5">
        <v>0.5</v>
      </c>
      <c r="P345" s="5">
        <v>0.1</v>
      </c>
      <c r="Q345" s="5">
        <v>0.9</v>
      </c>
      <c r="R345" s="5">
        <v>0.5</v>
      </c>
      <c r="S345" s="5">
        <v>0.1</v>
      </c>
      <c r="T345" s="5">
        <v>0.9</v>
      </c>
      <c r="U345" s="5">
        <v>0.5</v>
      </c>
      <c r="V345" s="5">
        <v>0.1</v>
      </c>
      <c r="W345" s="5">
        <v>0.9</v>
      </c>
      <c r="X345" s="5">
        <v>0.5</v>
      </c>
      <c r="Y345" s="5">
        <v>0.1</v>
      </c>
      <c r="Z345" s="5">
        <v>0.9</v>
      </c>
      <c r="AA345" s="5">
        <v>0.5</v>
      </c>
      <c r="AB345" s="5">
        <v>0.1</v>
      </c>
      <c r="AC345" s="5">
        <v>0.9</v>
      </c>
    </row>
    <row r="346" spans="1:29" x14ac:dyDescent="0.3">
      <c r="A346" s="3" t="s">
        <v>32</v>
      </c>
      <c r="B346" s="3" t="s">
        <v>168</v>
      </c>
      <c r="C346" s="3" t="s">
        <v>23</v>
      </c>
      <c r="D346" s="3" t="s">
        <v>23</v>
      </c>
      <c r="E346" s="8" t="s">
        <v>68</v>
      </c>
      <c r="F346" s="8" t="s">
        <v>108</v>
      </c>
      <c r="G346" s="3" t="s">
        <v>91</v>
      </c>
      <c r="H346" s="6" t="s">
        <v>89</v>
      </c>
      <c r="I346" s="3" t="s">
        <v>85</v>
      </c>
      <c r="J346" s="3" t="s">
        <v>86</v>
      </c>
      <c r="K346" s="3" t="s">
        <v>71</v>
      </c>
      <c r="L346" s="5">
        <v>0.5</v>
      </c>
      <c r="M346" s="5">
        <v>0.1</v>
      </c>
      <c r="N346" s="5">
        <v>0.9</v>
      </c>
      <c r="O346" s="5">
        <v>0.5</v>
      </c>
      <c r="P346" s="5">
        <v>0.1</v>
      </c>
      <c r="Q346" s="5">
        <v>0.9</v>
      </c>
      <c r="R346" s="5">
        <v>0.5</v>
      </c>
      <c r="S346" s="5">
        <v>0.1</v>
      </c>
      <c r="T346" s="5">
        <v>0.9</v>
      </c>
      <c r="U346" s="5">
        <v>0.5</v>
      </c>
      <c r="V346" s="5">
        <v>0.1</v>
      </c>
      <c r="W346" s="5">
        <v>0.9</v>
      </c>
      <c r="X346" s="5">
        <v>0.5</v>
      </c>
      <c r="Y346" s="5">
        <v>0.1</v>
      </c>
      <c r="Z346" s="5">
        <v>0.9</v>
      </c>
      <c r="AA346" s="5">
        <v>0.5</v>
      </c>
      <c r="AB346" s="5">
        <v>0.1</v>
      </c>
      <c r="AC346" s="5">
        <v>0.9</v>
      </c>
    </row>
    <row r="347" spans="1:29" x14ac:dyDescent="0.3">
      <c r="A347" s="3" t="s">
        <v>32</v>
      </c>
      <c r="B347" s="3" t="s">
        <v>172</v>
      </c>
      <c r="C347" s="3" t="s">
        <v>23</v>
      </c>
      <c r="D347" s="3" t="s">
        <v>23</v>
      </c>
      <c r="E347" s="8" t="s">
        <v>11</v>
      </c>
      <c r="F347" s="8" t="s">
        <v>106</v>
      </c>
      <c r="G347" s="3" t="s">
        <v>91</v>
      </c>
      <c r="H347" s="8" t="s">
        <v>88</v>
      </c>
      <c r="I347" s="18" t="s">
        <v>95</v>
      </c>
      <c r="J347" s="3" t="s">
        <v>96</v>
      </c>
      <c r="K347" s="3" t="s">
        <v>71</v>
      </c>
      <c r="L347" s="5">
        <v>400000</v>
      </c>
      <c r="M347" s="5">
        <v>300000</v>
      </c>
      <c r="N347" s="5">
        <v>500000</v>
      </c>
      <c r="O347" s="5">
        <v>400000</v>
      </c>
      <c r="P347" s="5">
        <v>300000</v>
      </c>
      <c r="Q347" s="5">
        <v>500000</v>
      </c>
      <c r="R347" s="5">
        <v>400000</v>
      </c>
      <c r="S347" s="5">
        <v>300000</v>
      </c>
      <c r="T347" s="5">
        <v>500000</v>
      </c>
      <c r="U347" s="5">
        <v>500000</v>
      </c>
      <c r="V347" s="5">
        <v>400000</v>
      </c>
      <c r="W347" s="5">
        <v>600000</v>
      </c>
      <c r="X347" s="5">
        <v>600000</v>
      </c>
      <c r="Y347" s="5">
        <v>500000</v>
      </c>
      <c r="Z347" s="5">
        <v>700000</v>
      </c>
      <c r="AA347" s="5">
        <v>700000</v>
      </c>
      <c r="AB347" s="5">
        <v>600000</v>
      </c>
      <c r="AC347" s="5">
        <v>800000</v>
      </c>
    </row>
    <row r="348" spans="1:29" x14ac:dyDescent="0.3">
      <c r="A348" s="3" t="s">
        <v>32</v>
      </c>
      <c r="B348" s="3" t="s">
        <v>168</v>
      </c>
      <c r="C348" s="3" t="s">
        <v>23</v>
      </c>
      <c r="D348" s="3" t="s">
        <v>23</v>
      </c>
      <c r="E348" s="8" t="s">
        <v>11</v>
      </c>
      <c r="F348" s="8" t="s">
        <v>106</v>
      </c>
      <c r="G348" s="3" t="s">
        <v>91</v>
      </c>
      <c r="H348" s="3"/>
      <c r="I348" s="3"/>
      <c r="J348" s="3"/>
      <c r="K348" s="3" t="s">
        <v>71</v>
      </c>
      <c r="L348" s="5"/>
      <c r="M348" s="5"/>
      <c r="N348" s="5"/>
      <c r="O348" s="5"/>
      <c r="P348" s="5"/>
      <c r="Q348" s="5"/>
      <c r="R348" s="5"/>
      <c r="S348" s="5"/>
      <c r="T348" s="5"/>
      <c r="U348" s="3"/>
      <c r="V348" s="3"/>
      <c r="W348" s="3"/>
      <c r="X348" s="5">
        <v>600000</v>
      </c>
      <c r="Y348" s="5">
        <v>500000</v>
      </c>
      <c r="Z348" s="5">
        <v>700000</v>
      </c>
      <c r="AA348" s="5">
        <v>700000</v>
      </c>
      <c r="AB348" s="5">
        <v>600000</v>
      </c>
      <c r="AC348" s="5">
        <v>800000</v>
      </c>
    </row>
    <row r="349" spans="1:29" ht="14.4" x14ac:dyDescent="0.3">
      <c r="A349" s="3" t="s">
        <v>32</v>
      </c>
      <c r="B349" s="3" t="s">
        <v>43</v>
      </c>
      <c r="C349" s="3" t="s">
        <v>23</v>
      </c>
      <c r="D349" s="3" t="s">
        <v>23</v>
      </c>
      <c r="E349" s="8" t="s">
        <v>253</v>
      </c>
      <c r="F349" s="8" t="s">
        <v>252</v>
      </c>
      <c r="G349" s="3" t="s">
        <v>91</v>
      </c>
      <c r="H349" s="8" t="s">
        <v>88</v>
      </c>
      <c r="I349" s="7" t="s">
        <v>251</v>
      </c>
      <c r="J349" s="3" t="s">
        <v>254</v>
      </c>
      <c r="K349" s="3" t="s">
        <v>71</v>
      </c>
      <c r="L349" s="5">
        <v>4000</v>
      </c>
      <c r="M349" s="5">
        <v>3500</v>
      </c>
      <c r="N349" s="5">
        <v>4500</v>
      </c>
      <c r="O349" s="5">
        <v>4500</v>
      </c>
      <c r="P349" s="5">
        <v>4000</v>
      </c>
      <c r="Q349" s="5">
        <v>5000</v>
      </c>
      <c r="R349" s="1">
        <v>5000</v>
      </c>
      <c r="S349" s="5">
        <v>4500</v>
      </c>
      <c r="T349" s="5">
        <v>5500</v>
      </c>
      <c r="U349" s="5">
        <v>5500</v>
      </c>
      <c r="V349" s="5">
        <v>5000</v>
      </c>
      <c r="W349" s="5">
        <v>6000</v>
      </c>
      <c r="X349" s="5">
        <v>6000</v>
      </c>
      <c r="Y349" s="5">
        <v>5500</v>
      </c>
      <c r="Z349" s="5">
        <v>6500</v>
      </c>
      <c r="AA349" s="3">
        <v>6500</v>
      </c>
      <c r="AB349" s="3">
        <v>6000</v>
      </c>
      <c r="AC349" s="3">
        <v>7000</v>
      </c>
    </row>
    <row r="350" spans="1:29" x14ac:dyDescent="0.3">
      <c r="A350" s="3" t="s">
        <v>32</v>
      </c>
      <c r="B350" s="3" t="s">
        <v>43</v>
      </c>
      <c r="C350" s="3" t="s">
        <v>23</v>
      </c>
      <c r="D350" s="3" t="s">
        <v>23</v>
      </c>
      <c r="E350" s="33" t="s">
        <v>50</v>
      </c>
      <c r="F350" s="33" t="s">
        <v>119</v>
      </c>
      <c r="G350" s="8" t="s">
        <v>94</v>
      </c>
      <c r="H350" s="8" t="s">
        <v>88</v>
      </c>
      <c r="I350" s="3" t="s">
        <v>85</v>
      </c>
      <c r="J350" s="3" t="s">
        <v>86</v>
      </c>
      <c r="K350" s="3" t="s">
        <v>71</v>
      </c>
      <c r="L350" s="5">
        <v>0.6</v>
      </c>
      <c r="M350" s="5">
        <v>0.55000000000000004</v>
      </c>
      <c r="N350" s="5">
        <v>0.65</v>
      </c>
      <c r="O350" s="5">
        <v>0.6</v>
      </c>
      <c r="P350" s="5">
        <v>0.55000000000000004</v>
      </c>
      <c r="Q350" s="5">
        <v>0.65</v>
      </c>
      <c r="R350" s="5">
        <v>0.6</v>
      </c>
      <c r="S350" s="5">
        <v>0.55000000000000004</v>
      </c>
      <c r="T350" s="5">
        <v>0.65</v>
      </c>
      <c r="U350" s="5">
        <v>0.6</v>
      </c>
      <c r="V350" s="5">
        <v>0.55000000000000004</v>
      </c>
      <c r="W350" s="5">
        <v>0.65</v>
      </c>
      <c r="X350" s="5">
        <v>0.5</v>
      </c>
      <c r="Y350" s="5">
        <v>0.45</v>
      </c>
      <c r="Z350" s="5">
        <v>0.55000000000000004</v>
      </c>
      <c r="AA350" s="5">
        <v>0.5</v>
      </c>
      <c r="AB350" s="5">
        <v>0.45</v>
      </c>
      <c r="AC350" s="5">
        <v>0.55000000000000004</v>
      </c>
    </row>
    <row r="351" spans="1:29" ht="15.6" customHeight="1" x14ac:dyDescent="0.3">
      <c r="A351" s="3" t="s">
        <v>32</v>
      </c>
      <c r="B351" s="3" t="s">
        <v>191</v>
      </c>
      <c r="C351" s="3" t="s">
        <v>23</v>
      </c>
      <c r="D351" s="3" t="s">
        <v>23</v>
      </c>
      <c r="E351" s="33" t="s">
        <v>50</v>
      </c>
      <c r="F351" s="33" t="s">
        <v>119</v>
      </c>
      <c r="G351" s="8"/>
      <c r="H351" s="8"/>
      <c r="I351" s="3" t="s">
        <v>85</v>
      </c>
      <c r="J351" s="3" t="s">
        <v>86</v>
      </c>
      <c r="K351" s="3" t="s">
        <v>71</v>
      </c>
      <c r="L351" s="5">
        <v>7.4999999999999997E-2</v>
      </c>
      <c r="M351" s="5">
        <v>7.0000000000000007E-2</v>
      </c>
      <c r="N351" s="5">
        <v>0.08</v>
      </c>
      <c r="O351" s="5">
        <v>7.4999999999999997E-2</v>
      </c>
      <c r="P351" s="5">
        <v>7.0000000000000007E-2</v>
      </c>
      <c r="Q351" s="5">
        <v>0.08</v>
      </c>
      <c r="R351" s="5">
        <v>7.4999999999999997E-2</v>
      </c>
      <c r="S351" s="5">
        <v>7.0000000000000007E-2</v>
      </c>
      <c r="T351" s="5">
        <v>0.08</v>
      </c>
      <c r="U351" s="5">
        <v>7.4999999999999997E-2</v>
      </c>
      <c r="V351" s="5">
        <v>7.0000000000000007E-2</v>
      </c>
      <c r="W351" s="5">
        <v>0.08</v>
      </c>
      <c r="X351" s="5">
        <v>7.4999999999999997E-2</v>
      </c>
      <c r="Y351" s="5">
        <v>7.0000000000000007E-2</v>
      </c>
      <c r="Z351" s="5">
        <v>0.08</v>
      </c>
      <c r="AA351" s="5">
        <v>7.4999999999999997E-2</v>
      </c>
      <c r="AB351" s="5">
        <v>7.0000000000000007E-2</v>
      </c>
      <c r="AC351" s="5">
        <v>0.08</v>
      </c>
    </row>
    <row r="352" spans="1:29" x14ac:dyDescent="0.3">
      <c r="A352" s="3" t="s">
        <v>32</v>
      </c>
      <c r="B352" s="3" t="s">
        <v>36</v>
      </c>
      <c r="C352" s="3" t="s">
        <v>23</v>
      </c>
      <c r="D352" s="3" t="s">
        <v>23</v>
      </c>
      <c r="E352" s="33" t="s">
        <v>51</v>
      </c>
      <c r="F352" s="33" t="s">
        <v>119</v>
      </c>
      <c r="G352" s="8"/>
      <c r="H352" s="8"/>
      <c r="I352" s="3" t="s">
        <v>85</v>
      </c>
      <c r="J352" s="3" t="s">
        <v>86</v>
      </c>
      <c r="K352" s="3" t="s">
        <v>71</v>
      </c>
      <c r="L352" s="5">
        <v>0.2</v>
      </c>
      <c r="M352" s="5">
        <v>0.18</v>
      </c>
      <c r="N352" s="5">
        <v>0.22</v>
      </c>
      <c r="O352" s="5">
        <v>0.2</v>
      </c>
      <c r="P352" s="5">
        <v>0.18</v>
      </c>
      <c r="Q352" s="5">
        <v>0.22</v>
      </c>
      <c r="R352" s="5">
        <v>0.2</v>
      </c>
      <c r="S352" s="5">
        <v>0.18</v>
      </c>
      <c r="T352" s="5">
        <v>0.22</v>
      </c>
      <c r="U352" s="5">
        <v>0.2</v>
      </c>
      <c r="V352" s="5">
        <v>0.18</v>
      </c>
      <c r="W352" s="5">
        <v>0.22</v>
      </c>
      <c r="X352" s="5">
        <v>0.2</v>
      </c>
      <c r="Y352" s="5">
        <v>0.18</v>
      </c>
      <c r="Z352" s="5">
        <v>0.22</v>
      </c>
      <c r="AA352" s="5">
        <v>0.2</v>
      </c>
      <c r="AB352" s="5">
        <v>0.18</v>
      </c>
      <c r="AC352" s="5">
        <v>0.22</v>
      </c>
    </row>
    <row r="353" spans="1:29" x14ac:dyDescent="0.3">
      <c r="A353" s="3" t="s">
        <v>32</v>
      </c>
      <c r="B353" s="3" t="s">
        <v>36</v>
      </c>
      <c r="C353" s="3" t="s">
        <v>23</v>
      </c>
      <c r="D353" s="3" t="s">
        <v>23</v>
      </c>
      <c r="E353" s="33" t="s">
        <v>52</v>
      </c>
      <c r="F353" s="33" t="s">
        <v>107</v>
      </c>
      <c r="G353" s="8" t="s">
        <v>93</v>
      </c>
      <c r="H353" s="8" t="s">
        <v>89</v>
      </c>
      <c r="I353" s="3" t="s">
        <v>85</v>
      </c>
      <c r="J353" s="3" t="s">
        <v>86</v>
      </c>
      <c r="K353" s="3" t="s">
        <v>71</v>
      </c>
      <c r="L353" s="5">
        <v>25</v>
      </c>
      <c r="M353" s="5">
        <v>20</v>
      </c>
      <c r="N353" s="5">
        <v>30</v>
      </c>
      <c r="O353" s="5">
        <v>25</v>
      </c>
      <c r="P353" s="5">
        <v>20</v>
      </c>
      <c r="Q353" s="5">
        <v>30</v>
      </c>
      <c r="R353" s="5">
        <v>25</v>
      </c>
      <c r="S353" s="5">
        <v>20</v>
      </c>
      <c r="T353" s="5">
        <v>30</v>
      </c>
      <c r="U353" s="5">
        <v>25</v>
      </c>
      <c r="V353" s="5">
        <v>20</v>
      </c>
      <c r="W353" s="5">
        <v>30</v>
      </c>
      <c r="X353" s="5">
        <v>25</v>
      </c>
      <c r="Y353" s="5">
        <v>20</v>
      </c>
      <c r="Z353" s="5">
        <v>30</v>
      </c>
      <c r="AA353" s="5">
        <v>25</v>
      </c>
      <c r="AB353" s="5">
        <v>20</v>
      </c>
      <c r="AC353" s="5">
        <v>30</v>
      </c>
    </row>
    <row r="354" spans="1:29" ht="14.4" x14ac:dyDescent="0.3">
      <c r="A354" s="3" t="s">
        <v>32</v>
      </c>
      <c r="B354" s="3" t="s">
        <v>36</v>
      </c>
      <c r="C354" s="3" t="s">
        <v>23</v>
      </c>
      <c r="D354" s="3" t="s">
        <v>23</v>
      </c>
      <c r="E354" s="33" t="s">
        <v>221</v>
      </c>
      <c r="F354" s="33" t="s">
        <v>108</v>
      </c>
      <c r="G354" s="8" t="s">
        <v>94</v>
      </c>
      <c r="H354" s="8" t="s">
        <v>89</v>
      </c>
      <c r="I354" s="7" t="s">
        <v>222</v>
      </c>
      <c r="J354" s="3" t="s">
        <v>223</v>
      </c>
      <c r="K354" s="3" t="s">
        <v>71</v>
      </c>
      <c r="L354" s="5">
        <v>4.0000000000000001E-3</v>
      </c>
      <c r="M354" s="5">
        <v>1E-3</v>
      </c>
      <c r="N354" s="5">
        <v>9.2999999999999999E-2</v>
      </c>
      <c r="O354" s="5">
        <v>4.0000000000000001E-3</v>
      </c>
      <c r="P354" s="5">
        <v>1E-3</v>
      </c>
      <c r="Q354" s="5">
        <v>9.2999999999999999E-2</v>
      </c>
      <c r="R354" s="5">
        <v>4.0000000000000001E-3</v>
      </c>
      <c r="S354" s="5">
        <v>1E-3</v>
      </c>
      <c r="T354" s="5">
        <v>9.2999999999999999E-2</v>
      </c>
      <c r="U354" s="5">
        <v>4.0000000000000001E-3</v>
      </c>
      <c r="V354" s="5">
        <v>1E-3</v>
      </c>
      <c r="W354" s="5">
        <v>9.2999999999999999E-2</v>
      </c>
      <c r="X354" s="5">
        <v>4.0000000000000001E-3</v>
      </c>
      <c r="Y354" s="5">
        <v>1E-3</v>
      </c>
      <c r="Z354" s="5">
        <v>9.2999999999999999E-2</v>
      </c>
      <c r="AA354" s="5">
        <v>4.0000000000000001E-3</v>
      </c>
      <c r="AB354" s="5">
        <v>1E-3</v>
      </c>
      <c r="AC354" s="5">
        <v>9.2999999999999999E-2</v>
      </c>
    </row>
    <row r="355" spans="1:29" x14ac:dyDescent="0.3">
      <c r="A355" s="3" t="s">
        <v>32</v>
      </c>
      <c r="B355" s="3" t="s">
        <v>160</v>
      </c>
      <c r="C355" s="3" t="s">
        <v>23</v>
      </c>
      <c r="D355" s="3" t="s">
        <v>23</v>
      </c>
      <c r="E355" s="33" t="s">
        <v>161</v>
      </c>
      <c r="F355" s="33" t="s">
        <v>162</v>
      </c>
      <c r="G355" s="8" t="s">
        <v>91</v>
      </c>
      <c r="H355" s="8" t="s">
        <v>87</v>
      </c>
      <c r="I355" s="3"/>
      <c r="J355" s="3"/>
      <c r="K355" s="3" t="s">
        <v>126</v>
      </c>
      <c r="L355" s="5">
        <v>42.8</v>
      </c>
      <c r="M355" s="5"/>
      <c r="N355" s="5"/>
      <c r="O355" s="5">
        <v>42.8</v>
      </c>
      <c r="P355" s="5"/>
      <c r="Q355" s="5"/>
      <c r="R355" s="5">
        <v>42.8</v>
      </c>
      <c r="S355" s="5"/>
      <c r="T355" s="5"/>
      <c r="U355" s="5">
        <v>42.8</v>
      </c>
      <c r="V355" s="5"/>
      <c r="W355" s="5"/>
      <c r="X355" s="5">
        <v>42.8</v>
      </c>
      <c r="Y355" s="5"/>
      <c r="Z355" s="5"/>
      <c r="AA355" s="5">
        <v>42.8</v>
      </c>
      <c r="AB355" s="5"/>
      <c r="AC355" s="5"/>
    </row>
    <row r="356" spans="1:29" x14ac:dyDescent="0.3">
      <c r="A356" s="3" t="s">
        <v>32</v>
      </c>
      <c r="B356" s="3" t="s">
        <v>36</v>
      </c>
      <c r="C356" s="3" t="s">
        <v>23</v>
      </c>
      <c r="D356" s="3" t="s">
        <v>23</v>
      </c>
      <c r="E356" s="33" t="s">
        <v>161</v>
      </c>
      <c r="F356" s="33" t="s">
        <v>162</v>
      </c>
      <c r="G356" s="8" t="s">
        <v>91</v>
      </c>
      <c r="H356" s="8" t="s">
        <v>87</v>
      </c>
      <c r="I356" s="3"/>
      <c r="J356" s="3"/>
      <c r="K356" s="3" t="s">
        <v>126</v>
      </c>
      <c r="L356" s="5">
        <v>55.5</v>
      </c>
      <c r="M356" s="5"/>
      <c r="N356" s="5"/>
      <c r="O356" s="5">
        <v>55.5</v>
      </c>
      <c r="P356" s="5"/>
      <c r="Q356" s="5"/>
      <c r="R356" s="5">
        <v>55.5</v>
      </c>
      <c r="S356" s="5"/>
      <c r="T356" s="5"/>
      <c r="U356" s="5">
        <v>55.5</v>
      </c>
      <c r="V356" s="5"/>
      <c r="W356" s="5"/>
      <c r="X356" s="5">
        <v>55.5</v>
      </c>
      <c r="Y356" s="5"/>
      <c r="Z356" s="5"/>
      <c r="AA356" s="5">
        <v>55.5</v>
      </c>
      <c r="AB356" s="5"/>
      <c r="AC356" s="5"/>
    </row>
    <row r="357" spans="1:29" x14ac:dyDescent="0.3">
      <c r="A357" s="3" t="s">
        <v>32</v>
      </c>
      <c r="B357" s="3" t="s">
        <v>43</v>
      </c>
      <c r="C357" s="3" t="s">
        <v>23</v>
      </c>
      <c r="D357" s="3" t="s">
        <v>23</v>
      </c>
      <c r="E357" s="33" t="s">
        <v>161</v>
      </c>
      <c r="F357" s="33" t="s">
        <v>162</v>
      </c>
      <c r="G357" s="8" t="s">
        <v>91</v>
      </c>
      <c r="H357" s="8" t="s">
        <v>87</v>
      </c>
      <c r="I357" s="3"/>
      <c r="J357" s="3"/>
      <c r="K357" s="3" t="s">
        <v>126</v>
      </c>
      <c r="L357" s="5">
        <v>120</v>
      </c>
      <c r="M357" s="5"/>
      <c r="N357" s="5"/>
      <c r="O357" s="5">
        <v>120</v>
      </c>
      <c r="P357" s="5"/>
      <c r="Q357" s="5"/>
      <c r="R357" s="5">
        <v>120</v>
      </c>
      <c r="S357" s="5"/>
      <c r="T357" s="5"/>
      <c r="U357" s="5">
        <v>120</v>
      </c>
      <c r="V357" s="5"/>
      <c r="W357" s="5"/>
      <c r="X357" s="5">
        <v>120</v>
      </c>
      <c r="Y357" s="5"/>
      <c r="Z357" s="5"/>
      <c r="AA357" s="5">
        <v>120</v>
      </c>
      <c r="AB357" s="5"/>
      <c r="AC357" s="5"/>
    </row>
    <row r="358" spans="1:29" x14ac:dyDescent="0.3">
      <c r="A358" s="3" t="s">
        <v>39</v>
      </c>
      <c r="B358" s="33" t="s">
        <v>36</v>
      </c>
      <c r="C358" s="3" t="s">
        <v>23</v>
      </c>
      <c r="D358" s="3" t="s">
        <v>23</v>
      </c>
      <c r="E358" s="36" t="s">
        <v>53</v>
      </c>
      <c r="F358" s="36" t="s">
        <v>120</v>
      </c>
      <c r="G358" s="3" t="s">
        <v>91</v>
      </c>
      <c r="H358" s="34" t="s">
        <v>87</v>
      </c>
      <c r="I358" s="3"/>
      <c r="J358" s="3"/>
      <c r="K358" s="3" t="s">
        <v>71</v>
      </c>
      <c r="L358" s="10">
        <f>2.65</f>
        <v>2.65</v>
      </c>
      <c r="M358" s="10">
        <v>2.5</v>
      </c>
      <c r="N358" s="10">
        <v>2.75</v>
      </c>
      <c r="O358" s="10">
        <f>2.65</f>
        <v>2.65</v>
      </c>
      <c r="P358" s="10">
        <v>2.5</v>
      </c>
      <c r="Q358" s="10">
        <v>2.75</v>
      </c>
      <c r="R358" s="10">
        <f>2.65</f>
        <v>2.65</v>
      </c>
      <c r="S358" s="10">
        <v>2.5</v>
      </c>
      <c r="T358" s="10">
        <v>2.75</v>
      </c>
      <c r="U358" s="10">
        <f>2.65</f>
        <v>2.65</v>
      </c>
      <c r="V358" s="10">
        <v>2.5</v>
      </c>
      <c r="W358" s="10">
        <v>2.75</v>
      </c>
      <c r="X358" s="10">
        <f>2.65</f>
        <v>2.65</v>
      </c>
      <c r="Y358" s="10">
        <v>2.5</v>
      </c>
      <c r="Z358" s="10">
        <v>2.75</v>
      </c>
      <c r="AA358" s="10">
        <f>2.65</f>
        <v>2.65</v>
      </c>
      <c r="AB358" s="10">
        <v>2.5</v>
      </c>
      <c r="AC358" s="10">
        <v>2.75</v>
      </c>
    </row>
    <row r="359" spans="1:29" x14ac:dyDescent="0.3">
      <c r="A359" s="3" t="s">
        <v>39</v>
      </c>
      <c r="B359" s="33" t="s">
        <v>35</v>
      </c>
      <c r="C359" s="3" t="s">
        <v>23</v>
      </c>
      <c r="D359" s="3" t="s">
        <v>23</v>
      </c>
      <c r="E359" s="36" t="s">
        <v>53</v>
      </c>
      <c r="F359" s="36" t="s">
        <v>120</v>
      </c>
      <c r="G359" s="3" t="s">
        <v>91</v>
      </c>
      <c r="H359" s="34" t="s">
        <v>87</v>
      </c>
      <c r="I359" s="3"/>
      <c r="J359" s="3"/>
      <c r="K359" s="3" t="s">
        <v>71</v>
      </c>
      <c r="L359" s="10">
        <v>3.1375899999999999</v>
      </c>
      <c r="M359" s="10">
        <v>3.1</v>
      </c>
      <c r="N359" s="10">
        <v>3.2</v>
      </c>
      <c r="O359" s="10">
        <v>3.1375899999999999</v>
      </c>
      <c r="P359" s="10">
        <v>3.1</v>
      </c>
      <c r="Q359" s="10">
        <v>3.2</v>
      </c>
      <c r="R359" s="10">
        <v>3.1375899999999999</v>
      </c>
      <c r="S359" s="10">
        <v>3.1</v>
      </c>
      <c r="T359" s="10">
        <v>3.2</v>
      </c>
      <c r="U359" s="10">
        <v>3.1375899999999999</v>
      </c>
      <c r="V359" s="10">
        <v>3.1</v>
      </c>
      <c r="W359" s="10">
        <v>3.2</v>
      </c>
      <c r="X359" s="10">
        <v>3.1375899999999999</v>
      </c>
      <c r="Y359" s="10">
        <v>3.1</v>
      </c>
      <c r="Z359" s="10">
        <v>3.2</v>
      </c>
      <c r="AA359" s="10">
        <v>3.1375899999999999</v>
      </c>
      <c r="AB359" s="10">
        <v>3.1</v>
      </c>
      <c r="AC359" s="10">
        <v>3.2</v>
      </c>
    </row>
    <row r="360" spans="1:29" x14ac:dyDescent="0.3">
      <c r="A360" s="3" t="s">
        <v>39</v>
      </c>
      <c r="B360" s="33" t="s">
        <v>175</v>
      </c>
      <c r="C360" s="3" t="s">
        <v>23</v>
      </c>
      <c r="D360" s="3" t="s">
        <v>23</v>
      </c>
      <c r="E360" s="36" t="s">
        <v>53</v>
      </c>
      <c r="F360" s="36" t="s">
        <v>120</v>
      </c>
      <c r="G360" s="3" t="s">
        <v>91</v>
      </c>
      <c r="H360" s="34" t="s">
        <v>87</v>
      </c>
      <c r="I360" s="3"/>
      <c r="J360" s="3"/>
      <c r="K360" s="3" t="s">
        <v>71</v>
      </c>
      <c r="L360" s="10">
        <v>3.1833399999999998</v>
      </c>
      <c r="M360" s="10">
        <v>3.1</v>
      </c>
      <c r="N360" s="10">
        <v>3.2</v>
      </c>
      <c r="O360" s="10">
        <v>3.1833399999999998</v>
      </c>
      <c r="P360" s="10">
        <v>3.1</v>
      </c>
      <c r="Q360" s="10">
        <v>3.2</v>
      </c>
      <c r="R360" s="10">
        <v>3.1833399999999998</v>
      </c>
      <c r="S360" s="10">
        <v>3.1</v>
      </c>
      <c r="T360" s="10">
        <v>3.2</v>
      </c>
      <c r="U360" s="10">
        <v>3.1833399999999998</v>
      </c>
      <c r="V360" s="10">
        <v>3.1</v>
      </c>
      <c r="W360" s="10">
        <v>3.2</v>
      </c>
      <c r="X360" s="10">
        <v>3.1833399999999998</v>
      </c>
      <c r="Y360" s="10">
        <v>3.1</v>
      </c>
      <c r="Z360" s="10">
        <v>3.2</v>
      </c>
      <c r="AA360" s="10">
        <v>3.1833399999999998</v>
      </c>
      <c r="AB360" s="10">
        <v>3.1</v>
      </c>
      <c r="AC360" s="10">
        <v>3.2</v>
      </c>
    </row>
    <row r="361" spans="1:29" x14ac:dyDescent="0.3">
      <c r="A361" s="3" t="s">
        <v>39</v>
      </c>
      <c r="B361" s="33" t="s">
        <v>23</v>
      </c>
      <c r="C361" s="3" t="s">
        <v>23</v>
      </c>
      <c r="D361" s="3" t="s">
        <v>23</v>
      </c>
      <c r="E361" s="36" t="s">
        <v>177</v>
      </c>
      <c r="F361" s="36" t="s">
        <v>108</v>
      </c>
      <c r="G361" s="3" t="s">
        <v>93</v>
      </c>
      <c r="H361" s="34" t="s">
        <v>87</v>
      </c>
      <c r="I361" s="3"/>
      <c r="J361" s="3" t="s">
        <v>178</v>
      </c>
      <c r="K361" s="3" t="s">
        <v>71</v>
      </c>
      <c r="L361" s="10">
        <v>1</v>
      </c>
      <c r="M361" s="10">
        <v>0.7</v>
      </c>
      <c r="N361" s="10">
        <v>1.43</v>
      </c>
      <c r="O361" s="10">
        <v>1</v>
      </c>
      <c r="P361" s="10">
        <v>0.7</v>
      </c>
      <c r="Q361" s="10">
        <v>1.43</v>
      </c>
      <c r="R361" s="10">
        <v>1</v>
      </c>
      <c r="S361" s="10">
        <v>0.7</v>
      </c>
      <c r="T361" s="10">
        <v>1.43</v>
      </c>
      <c r="U361" s="10">
        <v>1</v>
      </c>
      <c r="V361" s="10">
        <v>0.7</v>
      </c>
      <c r="W361" s="10">
        <v>1.43</v>
      </c>
      <c r="X361" s="10">
        <v>1</v>
      </c>
      <c r="Y361" s="10">
        <v>0.7</v>
      </c>
      <c r="Z361" s="10">
        <v>1.43</v>
      </c>
      <c r="AA361" s="10">
        <v>1</v>
      </c>
      <c r="AB361" s="10">
        <v>0.7</v>
      </c>
      <c r="AC361" s="10">
        <v>1.43</v>
      </c>
    </row>
    <row r="362" spans="1:29" x14ac:dyDescent="0.3">
      <c r="A362" s="3" t="s">
        <v>59</v>
      </c>
      <c r="B362" s="33" t="s">
        <v>23</v>
      </c>
      <c r="C362" s="3" t="s">
        <v>23</v>
      </c>
      <c r="D362" s="3" t="s">
        <v>23</v>
      </c>
      <c r="E362" s="33" t="s">
        <v>65</v>
      </c>
      <c r="F362" s="33" t="s">
        <v>108</v>
      </c>
      <c r="G362" s="3"/>
      <c r="H362" s="3"/>
      <c r="I362" s="3"/>
      <c r="J362" s="3"/>
      <c r="K362" s="3" t="s">
        <v>71</v>
      </c>
      <c r="L362" s="10">
        <v>0.05</v>
      </c>
      <c r="M362" s="10">
        <v>0.03</v>
      </c>
      <c r="N362" s="10">
        <v>7.0000000000000007E-2</v>
      </c>
      <c r="O362" s="10">
        <v>0.05</v>
      </c>
      <c r="P362" s="10">
        <v>0.03</v>
      </c>
      <c r="Q362" s="10">
        <v>7.0000000000000007E-2</v>
      </c>
      <c r="R362" s="10">
        <v>0.05</v>
      </c>
      <c r="S362" s="10">
        <v>0.03</v>
      </c>
      <c r="T362" s="10">
        <v>7.0000000000000007E-2</v>
      </c>
      <c r="U362" s="10">
        <v>0.05</v>
      </c>
      <c r="V362" s="10">
        <v>0.03</v>
      </c>
      <c r="W362" s="10">
        <v>7.0000000000000007E-2</v>
      </c>
      <c r="X362" s="10">
        <v>0.05</v>
      </c>
      <c r="Y362" s="10">
        <v>0.03</v>
      </c>
      <c r="Z362" s="10">
        <v>7.0000000000000007E-2</v>
      </c>
      <c r="AA362" s="10">
        <v>0.05</v>
      </c>
      <c r="AB362" s="10">
        <v>0.03</v>
      </c>
      <c r="AC362" s="10">
        <v>7.0000000000000007E-2</v>
      </c>
    </row>
    <row r="363" spans="1:29" x14ac:dyDescent="0.3">
      <c r="A363" s="3" t="s">
        <v>59</v>
      </c>
      <c r="B363" s="33" t="s">
        <v>23</v>
      </c>
      <c r="C363" s="3" t="s">
        <v>73</v>
      </c>
      <c r="D363" s="3" t="s">
        <v>132</v>
      </c>
      <c r="E363" s="33" t="s">
        <v>67</v>
      </c>
      <c r="F363" s="33" t="s">
        <v>108</v>
      </c>
      <c r="G363" s="3"/>
      <c r="H363" s="3"/>
      <c r="I363" s="3"/>
      <c r="J363" s="3"/>
      <c r="K363" s="3" t="s">
        <v>71</v>
      </c>
      <c r="L363" s="10">
        <v>1.2</v>
      </c>
      <c r="M363" s="10">
        <v>1.1000000000000001</v>
      </c>
      <c r="N363" s="10">
        <v>1.4</v>
      </c>
      <c r="O363" s="10">
        <v>1.2</v>
      </c>
      <c r="P363" s="10">
        <v>1.1000000000000001</v>
      </c>
      <c r="Q363" s="10">
        <v>1.4</v>
      </c>
      <c r="R363" s="10">
        <v>1.2</v>
      </c>
      <c r="S363" s="10">
        <v>1.1000000000000001</v>
      </c>
      <c r="T363" s="10">
        <v>1.4</v>
      </c>
      <c r="U363" s="10">
        <v>1.2</v>
      </c>
      <c r="V363" s="10">
        <v>1.1000000000000001</v>
      </c>
      <c r="W363" s="10">
        <v>1.4</v>
      </c>
      <c r="X363" s="10">
        <v>1.2</v>
      </c>
      <c r="Y363" s="10">
        <v>1.1000000000000001</v>
      </c>
      <c r="Z363" s="10">
        <v>1.4</v>
      </c>
      <c r="AA363" s="10">
        <v>1.2</v>
      </c>
      <c r="AB363" s="10">
        <v>1.1000000000000001</v>
      </c>
      <c r="AC363" s="10">
        <v>1.4</v>
      </c>
    </row>
    <row r="364" spans="1:29" x14ac:dyDescent="0.3">
      <c r="A364" s="3" t="s">
        <v>59</v>
      </c>
      <c r="B364" s="33" t="s">
        <v>23</v>
      </c>
      <c r="C364" s="3" t="s">
        <v>74</v>
      </c>
      <c r="D364" s="3" t="s">
        <v>132</v>
      </c>
      <c r="E364" s="33" t="s">
        <v>67</v>
      </c>
      <c r="F364" s="33" t="s">
        <v>108</v>
      </c>
      <c r="G364" s="3"/>
      <c r="H364" s="3"/>
      <c r="I364" s="3"/>
      <c r="J364" s="3"/>
      <c r="K364" s="3" t="s">
        <v>71</v>
      </c>
      <c r="L364" s="10">
        <v>1.2</v>
      </c>
      <c r="M364" s="10">
        <v>1.1000000000000001</v>
      </c>
      <c r="N364" s="10">
        <v>1.4</v>
      </c>
      <c r="O364" s="10">
        <v>1.2</v>
      </c>
      <c r="P364" s="10">
        <v>1.1000000000000001</v>
      </c>
      <c r="Q364" s="10">
        <v>1.4</v>
      </c>
      <c r="R364" s="10">
        <v>1.2</v>
      </c>
      <c r="S364" s="10">
        <v>1.1000000000000001</v>
      </c>
      <c r="T364" s="10">
        <v>1.4</v>
      </c>
      <c r="U364" s="10">
        <v>1.2</v>
      </c>
      <c r="V364" s="10">
        <v>1.1000000000000001</v>
      </c>
      <c r="W364" s="10">
        <v>1.4</v>
      </c>
      <c r="X364" s="10">
        <v>1.2</v>
      </c>
      <c r="Y364" s="10">
        <v>1.1000000000000001</v>
      </c>
      <c r="Z364" s="10">
        <v>1.4</v>
      </c>
      <c r="AA364" s="10">
        <v>1.2</v>
      </c>
      <c r="AB364" s="10">
        <v>1.1000000000000001</v>
      </c>
      <c r="AC364" s="10">
        <v>1.4</v>
      </c>
    </row>
    <row r="365" spans="1:29" x14ac:dyDescent="0.3">
      <c r="A365" s="3" t="s">
        <v>59</v>
      </c>
      <c r="B365" s="33" t="s">
        <v>23</v>
      </c>
      <c r="C365" s="3" t="s">
        <v>75</v>
      </c>
      <c r="D365" s="3" t="s">
        <v>132</v>
      </c>
      <c r="E365" s="33" t="s">
        <v>67</v>
      </c>
      <c r="F365" s="33" t="s">
        <v>108</v>
      </c>
      <c r="G365" s="3"/>
      <c r="H365" s="3"/>
      <c r="I365" s="3"/>
      <c r="J365" s="3"/>
      <c r="K365" s="3" t="s">
        <v>71</v>
      </c>
      <c r="L365" s="10">
        <v>1.2</v>
      </c>
      <c r="M365" s="10">
        <v>1.1000000000000001</v>
      </c>
      <c r="N365" s="10">
        <v>1.4</v>
      </c>
      <c r="O365" s="10">
        <v>1.2</v>
      </c>
      <c r="P365" s="10">
        <v>1.1000000000000001</v>
      </c>
      <c r="Q365" s="10">
        <v>1.4</v>
      </c>
      <c r="R365" s="10">
        <v>1.2</v>
      </c>
      <c r="S365" s="10">
        <v>1.1000000000000001</v>
      </c>
      <c r="T365" s="10">
        <v>1.4</v>
      </c>
      <c r="U365" s="10">
        <v>1.2</v>
      </c>
      <c r="V365" s="10">
        <v>1.1000000000000001</v>
      </c>
      <c r="W365" s="10">
        <v>1.4</v>
      </c>
      <c r="X365" s="10">
        <v>1.2</v>
      </c>
      <c r="Y365" s="10">
        <v>1.1000000000000001</v>
      </c>
      <c r="Z365" s="10">
        <v>1.4</v>
      </c>
      <c r="AA365" s="10">
        <v>1.2</v>
      </c>
      <c r="AB365" s="10">
        <v>1.1000000000000001</v>
      </c>
      <c r="AC365" s="10">
        <v>1.4</v>
      </c>
    </row>
    <row r="366" spans="1:29" x14ac:dyDescent="0.3">
      <c r="A366" s="3" t="s">
        <v>59</v>
      </c>
      <c r="B366" s="33" t="s">
        <v>23</v>
      </c>
      <c r="C366" s="3" t="s">
        <v>130</v>
      </c>
      <c r="D366" s="3" t="s">
        <v>133</v>
      </c>
      <c r="E366" s="33" t="s">
        <v>67</v>
      </c>
      <c r="F366" s="33" t="s">
        <v>108</v>
      </c>
      <c r="G366" s="3"/>
      <c r="H366" s="3"/>
      <c r="I366" s="3"/>
      <c r="J366" s="3"/>
      <c r="K366" s="3" t="s">
        <v>71</v>
      </c>
      <c r="L366" s="10">
        <v>1.2</v>
      </c>
      <c r="M366" s="10">
        <v>1.1000000000000001</v>
      </c>
      <c r="N366" s="10">
        <v>1.4</v>
      </c>
      <c r="O366" s="10">
        <v>1.2</v>
      </c>
      <c r="P366" s="10">
        <v>1.1000000000000001</v>
      </c>
      <c r="Q366" s="10">
        <v>1.4</v>
      </c>
      <c r="R366" s="10">
        <v>1.2</v>
      </c>
      <c r="S366" s="10">
        <v>1.1000000000000001</v>
      </c>
      <c r="T366" s="10">
        <v>1.4</v>
      </c>
      <c r="U366" s="10">
        <v>1.2</v>
      </c>
      <c r="V366" s="10">
        <v>1.1000000000000001</v>
      </c>
      <c r="W366" s="10">
        <v>1.4</v>
      </c>
      <c r="X366" s="10">
        <v>1.2</v>
      </c>
      <c r="Y366" s="10">
        <v>1.1000000000000001</v>
      </c>
      <c r="Z366" s="10">
        <v>1.4</v>
      </c>
      <c r="AA366" s="10">
        <v>1.2</v>
      </c>
      <c r="AB366" s="10">
        <v>1.1000000000000001</v>
      </c>
      <c r="AC366" s="10">
        <v>1.4</v>
      </c>
    </row>
    <row r="367" spans="1:29" x14ac:dyDescent="0.3">
      <c r="A367" s="3" t="s">
        <v>59</v>
      </c>
      <c r="B367" s="33" t="s">
        <v>23</v>
      </c>
      <c r="C367" s="3" t="s">
        <v>255</v>
      </c>
      <c r="D367" s="3" t="s">
        <v>256</v>
      </c>
      <c r="E367" s="33" t="s">
        <v>67</v>
      </c>
      <c r="F367" s="33" t="s">
        <v>108</v>
      </c>
      <c r="G367" s="3"/>
      <c r="H367" s="3"/>
      <c r="I367" s="3"/>
      <c r="J367" s="3"/>
      <c r="K367" s="3" t="s">
        <v>71</v>
      </c>
      <c r="L367" s="10">
        <v>1.2</v>
      </c>
      <c r="M367" s="10">
        <v>1.1000000000000001</v>
      </c>
      <c r="N367" s="10">
        <v>1.4</v>
      </c>
      <c r="O367" s="10">
        <v>1.2</v>
      </c>
      <c r="P367" s="10">
        <v>1.1000000000000001</v>
      </c>
      <c r="Q367" s="10">
        <v>1.4</v>
      </c>
      <c r="R367" s="10">
        <v>1.2</v>
      </c>
      <c r="S367" s="10">
        <v>1.1000000000000001</v>
      </c>
      <c r="T367" s="10">
        <v>1.4</v>
      </c>
      <c r="U367" s="10">
        <v>1.2</v>
      </c>
      <c r="V367" s="10">
        <v>1.1000000000000001</v>
      </c>
      <c r="W367" s="10">
        <v>1.4</v>
      </c>
      <c r="X367" s="10">
        <v>1.2</v>
      </c>
      <c r="Y367" s="10">
        <v>1.1000000000000001</v>
      </c>
      <c r="Z367" s="10">
        <v>1.4</v>
      </c>
      <c r="AA367" s="10">
        <v>1.2</v>
      </c>
      <c r="AB367" s="10">
        <v>1.1000000000000001</v>
      </c>
      <c r="AC367" s="10">
        <v>1.4</v>
      </c>
    </row>
    <row r="368" spans="1:29" x14ac:dyDescent="0.3">
      <c r="A368" s="3" t="s">
        <v>59</v>
      </c>
      <c r="B368" s="33" t="s">
        <v>23</v>
      </c>
      <c r="C368" s="3" t="s">
        <v>76</v>
      </c>
      <c r="D368" s="3" t="s">
        <v>136</v>
      </c>
      <c r="E368" s="33" t="s">
        <v>67</v>
      </c>
      <c r="F368" s="33" t="s">
        <v>108</v>
      </c>
      <c r="G368" s="3"/>
      <c r="H368" s="3"/>
      <c r="I368" s="3"/>
      <c r="J368" s="3"/>
      <c r="K368" s="3" t="s">
        <v>71</v>
      </c>
      <c r="L368" s="10">
        <v>1.2</v>
      </c>
      <c r="M368" s="10">
        <v>1.1000000000000001</v>
      </c>
      <c r="N368" s="10">
        <v>1.4</v>
      </c>
      <c r="O368" s="10">
        <v>1.2</v>
      </c>
      <c r="P368" s="10">
        <v>1.1000000000000001</v>
      </c>
      <c r="Q368" s="10">
        <v>1.4</v>
      </c>
      <c r="R368" s="10">
        <v>1.2</v>
      </c>
      <c r="S368" s="10">
        <v>1.1000000000000001</v>
      </c>
      <c r="T368" s="10">
        <v>1.4</v>
      </c>
      <c r="U368" s="10">
        <v>1.2</v>
      </c>
      <c r="V368" s="10">
        <v>1.1000000000000001</v>
      </c>
      <c r="W368" s="10">
        <v>1.4</v>
      </c>
      <c r="X368" s="10">
        <v>1.2</v>
      </c>
      <c r="Y368" s="10">
        <v>1.1000000000000001</v>
      </c>
      <c r="Z368" s="10">
        <v>1.4</v>
      </c>
      <c r="AA368" s="10">
        <v>1.2</v>
      </c>
      <c r="AB368" s="10">
        <v>1.1000000000000001</v>
      </c>
      <c r="AC368" s="10">
        <v>1.4</v>
      </c>
    </row>
    <row r="369" spans="1:29" x14ac:dyDescent="0.3">
      <c r="A369" s="3" t="s">
        <v>59</v>
      </c>
      <c r="B369" s="3" t="s">
        <v>23</v>
      </c>
      <c r="C369" s="3" t="s">
        <v>134</v>
      </c>
      <c r="D369" s="3" t="s">
        <v>135</v>
      </c>
      <c r="E369" s="33" t="s">
        <v>67</v>
      </c>
      <c r="F369" s="33" t="s">
        <v>108</v>
      </c>
      <c r="G369" s="3"/>
      <c r="H369" s="3"/>
      <c r="I369" s="3"/>
      <c r="J369" s="3"/>
      <c r="K369" s="3" t="s">
        <v>71</v>
      </c>
      <c r="L369" s="10">
        <v>1.2</v>
      </c>
      <c r="M369" s="10">
        <v>1.1000000000000001</v>
      </c>
      <c r="N369" s="10">
        <v>1.4</v>
      </c>
      <c r="O369" s="10">
        <v>1.2</v>
      </c>
      <c r="P369" s="10">
        <v>1.1000000000000001</v>
      </c>
      <c r="Q369" s="10">
        <v>1.4</v>
      </c>
      <c r="R369" s="10">
        <v>1.2</v>
      </c>
      <c r="S369" s="10">
        <v>1.1000000000000001</v>
      </c>
      <c r="T369" s="10">
        <v>1.4</v>
      </c>
      <c r="U369" s="10">
        <v>1.2</v>
      </c>
      <c r="V369" s="10">
        <v>1.1000000000000001</v>
      </c>
      <c r="W369" s="10">
        <v>1.4</v>
      </c>
      <c r="X369" s="10">
        <v>1.2</v>
      </c>
      <c r="Y369" s="10">
        <v>1.1000000000000001</v>
      </c>
      <c r="Z369" s="10">
        <v>1.4</v>
      </c>
      <c r="AA369" s="10">
        <v>1.2</v>
      </c>
      <c r="AB369" s="10">
        <v>1.1000000000000001</v>
      </c>
      <c r="AC369" s="10">
        <v>1.4</v>
      </c>
    </row>
    <row r="370" spans="1:29" x14ac:dyDescent="0.3">
      <c r="A370" s="3" t="s">
        <v>59</v>
      </c>
      <c r="B370" s="33" t="s">
        <v>48</v>
      </c>
      <c r="C370" s="3" t="s">
        <v>73</v>
      </c>
      <c r="D370" s="3" t="s">
        <v>132</v>
      </c>
      <c r="E370" s="33" t="s">
        <v>229</v>
      </c>
      <c r="F370" s="33" t="s">
        <v>230</v>
      </c>
      <c r="G370" s="3" t="s">
        <v>94</v>
      </c>
      <c r="H370" s="3" t="s">
        <v>89</v>
      </c>
      <c r="I370" s="3" t="s">
        <v>236</v>
      </c>
      <c r="J370" s="3" t="s">
        <v>231</v>
      </c>
      <c r="K370" s="3" t="s">
        <v>71</v>
      </c>
      <c r="L370" s="16">
        <f>L384*0.8</f>
        <v>0.13600000000000001</v>
      </c>
      <c r="M370" s="16">
        <f>M384*0.8</f>
        <v>0.10400000000000001</v>
      </c>
      <c r="N370" s="16">
        <f>N384*0.8</f>
        <v>0.16000000000000003</v>
      </c>
      <c r="O370" s="16">
        <f>O384*0.8</f>
        <v>0.13600000000000001</v>
      </c>
      <c r="P370" s="16">
        <f>P384*0.8</f>
        <v>0.10400000000000001</v>
      </c>
      <c r="Q370" s="16">
        <f>Q384*0.8</f>
        <v>0.16000000000000003</v>
      </c>
      <c r="R370" s="16">
        <f>R384*0.8</f>
        <v>0.13600000000000001</v>
      </c>
      <c r="S370" s="16">
        <f>S384*0.8</f>
        <v>0.10400000000000001</v>
      </c>
      <c r="T370" s="16">
        <f>T384*0.8</f>
        <v>0.16000000000000003</v>
      </c>
      <c r="U370" s="16">
        <f>U384*0.8</f>
        <v>0.13600000000000001</v>
      </c>
      <c r="V370" s="16">
        <f>V384*0.8</f>
        <v>0.10400000000000001</v>
      </c>
      <c r="W370" s="16">
        <f>W384*0.8</f>
        <v>0.16000000000000003</v>
      </c>
      <c r="X370" s="16">
        <f>X384*0.8</f>
        <v>0.13600000000000001</v>
      </c>
      <c r="Y370" s="16">
        <f>Y384*0.8</f>
        <v>0.10400000000000001</v>
      </c>
      <c r="Z370" s="16">
        <f>Z384*0.8</f>
        <v>0.16000000000000003</v>
      </c>
      <c r="AA370" s="16">
        <f>AA384*0.8</f>
        <v>0.13600000000000001</v>
      </c>
      <c r="AB370" s="16">
        <f>AB384*0.8</f>
        <v>0.10400000000000001</v>
      </c>
      <c r="AC370" s="16">
        <f>AC384*0.8</f>
        <v>0.16000000000000003</v>
      </c>
    </row>
    <row r="371" spans="1:29" x14ac:dyDescent="0.3">
      <c r="A371" s="3" t="s">
        <v>59</v>
      </c>
      <c r="B371" s="33" t="s">
        <v>48</v>
      </c>
      <c r="C371" s="3" t="s">
        <v>74</v>
      </c>
      <c r="D371" s="3" t="s">
        <v>132</v>
      </c>
      <c r="E371" s="33" t="s">
        <v>229</v>
      </c>
      <c r="F371" s="33" t="s">
        <v>230</v>
      </c>
      <c r="G371" s="3" t="s">
        <v>94</v>
      </c>
      <c r="H371" s="3" t="s">
        <v>89</v>
      </c>
      <c r="I371" s="3" t="s">
        <v>236</v>
      </c>
      <c r="J371" s="3" t="s">
        <v>231</v>
      </c>
      <c r="K371" s="3" t="s">
        <v>71</v>
      </c>
      <c r="L371" s="16">
        <f>L385*0.8</f>
        <v>4.8000000000000001E-2</v>
      </c>
      <c r="M371" s="16">
        <f>M385*0.8</f>
        <v>3.2000000000000001E-2</v>
      </c>
      <c r="N371" s="16">
        <f>N385*0.8</f>
        <v>5.6000000000000008E-2</v>
      </c>
      <c r="O371" s="16">
        <f>O385*0.8</f>
        <v>4.8000000000000001E-2</v>
      </c>
      <c r="P371" s="16">
        <f>P385*0.8</f>
        <v>3.2000000000000001E-2</v>
      </c>
      <c r="Q371" s="16">
        <f>Q385*0.8</f>
        <v>5.6000000000000008E-2</v>
      </c>
      <c r="R371" s="16">
        <f>R385*0.8</f>
        <v>4.8000000000000001E-2</v>
      </c>
      <c r="S371" s="16">
        <f>S385*0.8</f>
        <v>3.2000000000000001E-2</v>
      </c>
      <c r="T371" s="16">
        <f>T385*0.8</f>
        <v>5.6000000000000008E-2</v>
      </c>
      <c r="U371" s="16">
        <f>U385*0.8</f>
        <v>4.8000000000000001E-2</v>
      </c>
      <c r="V371" s="16">
        <f>V385*0.8</f>
        <v>3.2000000000000001E-2</v>
      </c>
      <c r="W371" s="16">
        <f>W385*0.8</f>
        <v>5.6000000000000008E-2</v>
      </c>
      <c r="X371" s="16">
        <f>X385*0.8</f>
        <v>4.8000000000000001E-2</v>
      </c>
      <c r="Y371" s="16">
        <f>Y385*0.8</f>
        <v>3.2000000000000001E-2</v>
      </c>
      <c r="Z371" s="16">
        <f>Z385*0.8</f>
        <v>5.6000000000000008E-2</v>
      </c>
      <c r="AA371" s="16">
        <f>AA385*0.8</f>
        <v>4.8000000000000001E-2</v>
      </c>
      <c r="AB371" s="16">
        <f>AB385*0.8</f>
        <v>3.2000000000000001E-2</v>
      </c>
      <c r="AC371" s="16">
        <f>AC385*0.8</f>
        <v>5.6000000000000008E-2</v>
      </c>
    </row>
    <row r="372" spans="1:29" x14ac:dyDescent="0.3">
      <c r="A372" s="3" t="s">
        <v>59</v>
      </c>
      <c r="B372" s="33" t="s">
        <v>48</v>
      </c>
      <c r="C372" s="3" t="s">
        <v>75</v>
      </c>
      <c r="D372" s="3" t="s">
        <v>132</v>
      </c>
      <c r="E372" s="33" t="s">
        <v>229</v>
      </c>
      <c r="F372" s="33" t="s">
        <v>230</v>
      </c>
      <c r="G372" s="3" t="s">
        <v>94</v>
      </c>
      <c r="H372" s="3" t="s">
        <v>89</v>
      </c>
      <c r="I372" s="3" t="s">
        <v>236</v>
      </c>
      <c r="J372" s="3" t="s">
        <v>231</v>
      </c>
      <c r="K372" s="3" t="s">
        <v>71</v>
      </c>
      <c r="L372" s="16">
        <f>L386*0.8</f>
        <v>0.10400000000000001</v>
      </c>
      <c r="M372" s="16">
        <f>M386*0.8</f>
        <v>8.0000000000000016E-2</v>
      </c>
      <c r="N372" s="16">
        <f>N386*0.8</f>
        <v>0.12</v>
      </c>
      <c r="O372" s="16">
        <f>O386*0.8</f>
        <v>0.10400000000000001</v>
      </c>
      <c r="P372" s="16">
        <f>P386*0.8</f>
        <v>8.0000000000000016E-2</v>
      </c>
      <c r="Q372" s="16">
        <f>Q386*0.8</f>
        <v>0.12</v>
      </c>
      <c r="R372" s="16">
        <f>R386*0.8</f>
        <v>0.10400000000000001</v>
      </c>
      <c r="S372" s="16">
        <f>S386*0.8</f>
        <v>8.0000000000000016E-2</v>
      </c>
      <c r="T372" s="16">
        <f>T386*0.8</f>
        <v>0.12</v>
      </c>
      <c r="U372" s="16">
        <f>U386*0.8</f>
        <v>0.10400000000000001</v>
      </c>
      <c r="V372" s="16">
        <f>V386*0.8</f>
        <v>8.0000000000000016E-2</v>
      </c>
      <c r="W372" s="16">
        <f>W386*0.8</f>
        <v>0.12</v>
      </c>
      <c r="X372" s="16">
        <f>X386*0.8</f>
        <v>0.10400000000000001</v>
      </c>
      <c r="Y372" s="16">
        <f>Y386*0.8</f>
        <v>8.0000000000000016E-2</v>
      </c>
      <c r="Z372" s="16">
        <f>Z386*0.8</f>
        <v>0.12</v>
      </c>
      <c r="AA372" s="16">
        <f>AA386*0.8</f>
        <v>0.10400000000000001</v>
      </c>
      <c r="AB372" s="16">
        <f>AB386*0.8</f>
        <v>8.0000000000000016E-2</v>
      </c>
      <c r="AC372" s="16">
        <f>AC386*0.8</f>
        <v>0.12</v>
      </c>
    </row>
    <row r="373" spans="1:29" x14ac:dyDescent="0.3">
      <c r="A373" s="3" t="s">
        <v>59</v>
      </c>
      <c r="B373" s="33" t="s">
        <v>48</v>
      </c>
      <c r="C373" s="3" t="s">
        <v>130</v>
      </c>
      <c r="D373" s="3" t="s">
        <v>133</v>
      </c>
      <c r="E373" s="33" t="s">
        <v>229</v>
      </c>
      <c r="F373" s="33" t="s">
        <v>230</v>
      </c>
      <c r="G373" s="3" t="s">
        <v>94</v>
      </c>
      <c r="H373" s="3" t="s">
        <v>89</v>
      </c>
      <c r="I373" s="3" t="s">
        <v>236</v>
      </c>
      <c r="J373" s="3" t="s">
        <v>231</v>
      </c>
      <c r="K373" s="3" t="s">
        <v>71</v>
      </c>
      <c r="L373" s="16">
        <f>L387*0.8</f>
        <v>8.0000000000000016E-2</v>
      </c>
      <c r="M373" s="16">
        <f>M387*0.8</f>
        <v>7.1999999999999995E-2</v>
      </c>
      <c r="N373" s="16">
        <f>N387*0.8</f>
        <v>0.10400000000000001</v>
      </c>
      <c r="O373" s="16">
        <f>O387*0.8</f>
        <v>8.0000000000000016E-2</v>
      </c>
      <c r="P373" s="16">
        <f>P387*0.8</f>
        <v>7.1999999999999995E-2</v>
      </c>
      <c r="Q373" s="16">
        <f>Q387*0.8</f>
        <v>0.10400000000000001</v>
      </c>
      <c r="R373" s="16">
        <f>R387*0.8</f>
        <v>8.0000000000000016E-2</v>
      </c>
      <c r="S373" s="16">
        <f>S387*0.8</f>
        <v>7.1999999999999995E-2</v>
      </c>
      <c r="T373" s="16">
        <f>T387*0.8</f>
        <v>0.10400000000000001</v>
      </c>
      <c r="U373" s="16">
        <f>U387*0.8</f>
        <v>8.0000000000000016E-2</v>
      </c>
      <c r="V373" s="16">
        <f>V387*0.8</f>
        <v>7.1999999999999995E-2</v>
      </c>
      <c r="W373" s="16">
        <f>W387*0.8</f>
        <v>0.10400000000000001</v>
      </c>
      <c r="X373" s="16">
        <f>X387*0.8</f>
        <v>8.0000000000000016E-2</v>
      </c>
      <c r="Y373" s="16">
        <f>Y387*0.8</f>
        <v>7.1999999999999995E-2</v>
      </c>
      <c r="Z373" s="16">
        <f>Z387*0.8</f>
        <v>0.10400000000000001</v>
      </c>
      <c r="AA373" s="16">
        <f>AA387*0.8</f>
        <v>8.0000000000000016E-2</v>
      </c>
      <c r="AB373" s="16">
        <f>AB387*0.8</f>
        <v>7.1999999999999995E-2</v>
      </c>
      <c r="AC373" s="16">
        <f>AC387*0.8</f>
        <v>0.10400000000000001</v>
      </c>
    </row>
    <row r="374" spans="1:29" x14ac:dyDescent="0.3">
      <c r="A374" s="3" t="s">
        <v>59</v>
      </c>
      <c r="B374" s="33" t="s">
        <v>48</v>
      </c>
      <c r="C374" s="3" t="s">
        <v>255</v>
      </c>
      <c r="D374" s="3" t="s">
        <v>256</v>
      </c>
      <c r="E374" s="33" t="s">
        <v>229</v>
      </c>
      <c r="F374" s="33" t="s">
        <v>230</v>
      </c>
      <c r="G374" s="3" t="s">
        <v>94</v>
      </c>
      <c r="H374" s="3" t="s">
        <v>89</v>
      </c>
      <c r="I374" s="3" t="s">
        <v>236</v>
      </c>
      <c r="J374" s="3" t="s">
        <v>231</v>
      </c>
      <c r="K374" s="3" t="s">
        <v>71</v>
      </c>
      <c r="L374" s="16">
        <f t="shared" ref="L374:L376" si="985">L388*0.8</f>
        <v>6.4000000000000001E-2</v>
      </c>
      <c r="M374" s="16">
        <f t="shared" ref="M374:AC376" si="986">M388*0.8</f>
        <v>4.8000000000000001E-2</v>
      </c>
      <c r="N374" s="16">
        <f t="shared" si="986"/>
        <v>8.0000000000000016E-2</v>
      </c>
      <c r="O374" s="16">
        <f t="shared" si="986"/>
        <v>6.4000000000000001E-2</v>
      </c>
      <c r="P374" s="16">
        <f t="shared" si="986"/>
        <v>4.8000000000000001E-2</v>
      </c>
      <c r="Q374" s="16">
        <f t="shared" si="986"/>
        <v>8.0000000000000016E-2</v>
      </c>
      <c r="R374" s="16">
        <f t="shared" si="986"/>
        <v>6.4000000000000001E-2</v>
      </c>
      <c r="S374" s="16">
        <f t="shared" si="986"/>
        <v>4.8000000000000001E-2</v>
      </c>
      <c r="T374" s="16">
        <f t="shared" si="986"/>
        <v>8.0000000000000016E-2</v>
      </c>
      <c r="U374" s="16">
        <f t="shared" si="986"/>
        <v>6.4000000000000001E-2</v>
      </c>
      <c r="V374" s="16">
        <f t="shared" si="986"/>
        <v>4.8000000000000001E-2</v>
      </c>
      <c r="W374" s="16">
        <f t="shared" si="986"/>
        <v>8.0000000000000016E-2</v>
      </c>
      <c r="X374" s="16">
        <f t="shared" si="986"/>
        <v>6.4000000000000001E-2</v>
      </c>
      <c r="Y374" s="16">
        <f t="shared" si="986"/>
        <v>4.8000000000000001E-2</v>
      </c>
      <c r="Z374" s="16">
        <f t="shared" si="986"/>
        <v>8.0000000000000016E-2</v>
      </c>
      <c r="AA374" s="16">
        <f t="shared" si="986"/>
        <v>6.4000000000000001E-2</v>
      </c>
      <c r="AB374" s="16">
        <f t="shared" si="986"/>
        <v>4.8000000000000001E-2</v>
      </c>
      <c r="AC374" s="16">
        <f t="shared" si="986"/>
        <v>8.0000000000000016E-2</v>
      </c>
    </row>
    <row r="375" spans="1:29" x14ac:dyDescent="0.3">
      <c r="A375" s="3" t="s">
        <v>59</v>
      </c>
      <c r="B375" s="33" t="s">
        <v>48</v>
      </c>
      <c r="C375" s="3" t="s">
        <v>76</v>
      </c>
      <c r="D375" s="3" t="s">
        <v>136</v>
      </c>
      <c r="E375" s="33" t="s">
        <v>229</v>
      </c>
      <c r="F375" s="33" t="s">
        <v>230</v>
      </c>
      <c r="G375" s="3" t="s">
        <v>94</v>
      </c>
      <c r="H375" s="3" t="s">
        <v>89</v>
      </c>
      <c r="I375" s="3" t="s">
        <v>236</v>
      </c>
      <c r="J375" s="3" t="s">
        <v>231</v>
      </c>
      <c r="K375" s="3" t="s">
        <v>71</v>
      </c>
      <c r="L375" s="16">
        <f t="shared" si="985"/>
        <v>6.4000000000000001E-2</v>
      </c>
      <c r="M375" s="16">
        <f t="shared" si="986"/>
        <v>4.8000000000000001E-2</v>
      </c>
      <c r="N375" s="16">
        <f t="shared" si="986"/>
        <v>8.0000000000000016E-2</v>
      </c>
      <c r="O375" s="16">
        <f t="shared" si="986"/>
        <v>6.4000000000000001E-2</v>
      </c>
      <c r="P375" s="16">
        <f t="shared" si="986"/>
        <v>4.8000000000000001E-2</v>
      </c>
      <c r="Q375" s="16">
        <f t="shared" si="986"/>
        <v>8.0000000000000016E-2</v>
      </c>
      <c r="R375" s="16">
        <f t="shared" si="986"/>
        <v>6.4000000000000001E-2</v>
      </c>
      <c r="S375" s="16">
        <f t="shared" si="986"/>
        <v>4.8000000000000001E-2</v>
      </c>
      <c r="T375" s="16">
        <f t="shared" si="986"/>
        <v>8.0000000000000016E-2</v>
      </c>
      <c r="U375" s="16">
        <f t="shared" si="986"/>
        <v>6.4000000000000001E-2</v>
      </c>
      <c r="V375" s="16">
        <f t="shared" si="986"/>
        <v>4.8000000000000001E-2</v>
      </c>
      <c r="W375" s="16">
        <f t="shared" si="986"/>
        <v>8.0000000000000016E-2</v>
      </c>
      <c r="X375" s="16">
        <f t="shared" si="986"/>
        <v>6.4000000000000001E-2</v>
      </c>
      <c r="Y375" s="16">
        <f t="shared" si="986"/>
        <v>4.8000000000000001E-2</v>
      </c>
      <c r="Z375" s="16">
        <f t="shared" si="986"/>
        <v>8.0000000000000016E-2</v>
      </c>
      <c r="AA375" s="16">
        <f t="shared" si="986"/>
        <v>6.4000000000000001E-2</v>
      </c>
      <c r="AB375" s="16">
        <f t="shared" si="986"/>
        <v>4.8000000000000001E-2</v>
      </c>
      <c r="AC375" s="16">
        <f t="shared" si="986"/>
        <v>8.0000000000000016E-2</v>
      </c>
    </row>
    <row r="376" spans="1:29" x14ac:dyDescent="0.3">
      <c r="A376" s="3" t="s">
        <v>59</v>
      </c>
      <c r="B376" s="33" t="s">
        <v>48</v>
      </c>
      <c r="C376" s="3" t="s">
        <v>134</v>
      </c>
      <c r="D376" s="3" t="s">
        <v>135</v>
      </c>
      <c r="E376" s="33" t="s">
        <v>229</v>
      </c>
      <c r="F376" s="33" t="s">
        <v>230</v>
      </c>
      <c r="G376" s="3" t="s">
        <v>94</v>
      </c>
      <c r="H376" s="3" t="s">
        <v>89</v>
      </c>
      <c r="I376" s="3" t="s">
        <v>236</v>
      </c>
      <c r="J376" s="3" t="s">
        <v>231</v>
      </c>
      <c r="K376" s="3" t="s">
        <v>71</v>
      </c>
      <c r="L376" s="16">
        <f t="shared" si="985"/>
        <v>6.4000000000000001E-2</v>
      </c>
      <c r="M376" s="16">
        <f t="shared" si="986"/>
        <v>4.8000000000000001E-2</v>
      </c>
      <c r="N376" s="16">
        <f t="shared" si="986"/>
        <v>8.0000000000000016E-2</v>
      </c>
      <c r="O376" s="16">
        <f t="shared" si="986"/>
        <v>6.4000000000000001E-2</v>
      </c>
      <c r="P376" s="16">
        <f t="shared" si="986"/>
        <v>4.8000000000000001E-2</v>
      </c>
      <c r="Q376" s="16">
        <f t="shared" si="986"/>
        <v>8.0000000000000016E-2</v>
      </c>
      <c r="R376" s="16">
        <f t="shared" si="986"/>
        <v>6.4000000000000001E-2</v>
      </c>
      <c r="S376" s="16">
        <f t="shared" si="986"/>
        <v>4.8000000000000001E-2</v>
      </c>
      <c r="T376" s="16">
        <f t="shared" si="986"/>
        <v>8.0000000000000016E-2</v>
      </c>
      <c r="U376" s="16">
        <f t="shared" si="986"/>
        <v>6.4000000000000001E-2</v>
      </c>
      <c r="V376" s="16">
        <f t="shared" si="986"/>
        <v>4.8000000000000001E-2</v>
      </c>
      <c r="W376" s="16">
        <f t="shared" si="986"/>
        <v>8.0000000000000016E-2</v>
      </c>
      <c r="X376" s="16">
        <f t="shared" si="986"/>
        <v>6.4000000000000001E-2</v>
      </c>
      <c r="Y376" s="16">
        <f t="shared" si="986"/>
        <v>4.8000000000000001E-2</v>
      </c>
      <c r="Z376" s="16">
        <f t="shared" si="986"/>
        <v>8.0000000000000016E-2</v>
      </c>
      <c r="AA376" s="16">
        <f t="shared" si="986"/>
        <v>6.4000000000000001E-2</v>
      </c>
      <c r="AB376" s="16">
        <f t="shared" si="986"/>
        <v>4.8000000000000001E-2</v>
      </c>
      <c r="AC376" s="16">
        <f t="shared" si="986"/>
        <v>8.0000000000000016E-2</v>
      </c>
    </row>
    <row r="377" spans="1:29" x14ac:dyDescent="0.3">
      <c r="A377" s="3" t="s">
        <v>59</v>
      </c>
      <c r="B377" s="33" t="s">
        <v>43</v>
      </c>
      <c r="C377" s="3" t="s">
        <v>73</v>
      </c>
      <c r="D377" s="3" t="s">
        <v>132</v>
      </c>
      <c r="E377" s="33" t="s">
        <v>229</v>
      </c>
      <c r="F377" s="33" t="s">
        <v>230</v>
      </c>
      <c r="G377" s="3" t="s">
        <v>94</v>
      </c>
      <c r="H377" s="3" t="s">
        <v>89</v>
      </c>
      <c r="I377" s="3" t="s">
        <v>236</v>
      </c>
      <c r="J377" s="3" t="s">
        <v>232</v>
      </c>
      <c r="K377" s="3" t="s">
        <v>71</v>
      </c>
      <c r="L377" s="16">
        <f>L384*1.5</f>
        <v>0.255</v>
      </c>
      <c r="M377" s="16">
        <f>M384*1.5</f>
        <v>0.19500000000000001</v>
      </c>
      <c r="N377" s="16">
        <f>N384*1.5</f>
        <v>0.30000000000000004</v>
      </c>
      <c r="O377" s="16">
        <f>O384*1.5</f>
        <v>0.255</v>
      </c>
      <c r="P377" s="16">
        <f>P384*1.5</f>
        <v>0.19500000000000001</v>
      </c>
      <c r="Q377" s="16">
        <f>Q384*1.5</f>
        <v>0.30000000000000004</v>
      </c>
      <c r="R377" s="16">
        <f>R384*1.5</f>
        <v>0.255</v>
      </c>
      <c r="S377" s="16">
        <f>S384*1.5</f>
        <v>0.19500000000000001</v>
      </c>
      <c r="T377" s="16">
        <f>T384*1.5</f>
        <v>0.30000000000000004</v>
      </c>
      <c r="U377" s="16">
        <f>U384*1.5</f>
        <v>0.255</v>
      </c>
      <c r="V377" s="16">
        <f>V384*1.5</f>
        <v>0.19500000000000001</v>
      </c>
      <c r="W377" s="16">
        <f>W384*1.5</f>
        <v>0.30000000000000004</v>
      </c>
      <c r="X377" s="16">
        <f>X384*1.5</f>
        <v>0.255</v>
      </c>
      <c r="Y377" s="16">
        <f>Y384*1.5</f>
        <v>0.19500000000000001</v>
      </c>
      <c r="Z377" s="16">
        <f>Z384*1.5</f>
        <v>0.30000000000000004</v>
      </c>
      <c r="AA377" s="16">
        <f>AA384*1.5</f>
        <v>0.255</v>
      </c>
      <c r="AB377" s="16">
        <f>AB384*1.5</f>
        <v>0.19500000000000001</v>
      </c>
      <c r="AC377" s="16">
        <f>AC384*1.5</f>
        <v>0.30000000000000004</v>
      </c>
    </row>
    <row r="378" spans="1:29" x14ac:dyDescent="0.3">
      <c r="A378" s="3" t="s">
        <v>59</v>
      </c>
      <c r="B378" s="33" t="s">
        <v>43</v>
      </c>
      <c r="C378" s="3" t="s">
        <v>74</v>
      </c>
      <c r="D378" s="3" t="s">
        <v>132</v>
      </c>
      <c r="E378" s="33" t="s">
        <v>229</v>
      </c>
      <c r="F378" s="33" t="s">
        <v>230</v>
      </c>
      <c r="G378" s="3" t="s">
        <v>94</v>
      </c>
      <c r="H378" s="3" t="s">
        <v>89</v>
      </c>
      <c r="I378" s="3" t="s">
        <v>236</v>
      </c>
      <c r="J378" s="3" t="s">
        <v>232</v>
      </c>
      <c r="K378" s="3" t="s">
        <v>71</v>
      </c>
      <c r="L378" s="16">
        <f>L385*1.5</f>
        <v>0.09</v>
      </c>
      <c r="M378" s="16">
        <f>M385*1.5</f>
        <v>0.06</v>
      </c>
      <c r="N378" s="16">
        <f>N385*1.5</f>
        <v>0.10500000000000001</v>
      </c>
      <c r="O378" s="16">
        <f>O385*1.5</f>
        <v>0.09</v>
      </c>
      <c r="P378" s="16">
        <f>P385*1.5</f>
        <v>0.06</v>
      </c>
      <c r="Q378" s="16">
        <f>Q385*1.5</f>
        <v>0.10500000000000001</v>
      </c>
      <c r="R378" s="16">
        <f>R385*1.5</f>
        <v>0.09</v>
      </c>
      <c r="S378" s="16">
        <f>S385*1.5</f>
        <v>0.06</v>
      </c>
      <c r="T378" s="16">
        <f>T385*1.5</f>
        <v>0.10500000000000001</v>
      </c>
      <c r="U378" s="16">
        <f>U385*1.5</f>
        <v>0.09</v>
      </c>
      <c r="V378" s="16">
        <f>V385*1.5</f>
        <v>0.06</v>
      </c>
      <c r="W378" s="16">
        <f>W385*1.5</f>
        <v>0.10500000000000001</v>
      </c>
      <c r="X378" s="16">
        <f>X385*1.5</f>
        <v>0.09</v>
      </c>
      <c r="Y378" s="16">
        <f>Y385*1.5</f>
        <v>0.06</v>
      </c>
      <c r="Z378" s="16">
        <f>Z385*1.5</f>
        <v>0.10500000000000001</v>
      </c>
      <c r="AA378" s="16">
        <f>AA385*1.5</f>
        <v>0.09</v>
      </c>
      <c r="AB378" s="16">
        <f>AB385*1.5</f>
        <v>0.06</v>
      </c>
      <c r="AC378" s="16">
        <f>AC385*1.5</f>
        <v>0.10500000000000001</v>
      </c>
    </row>
    <row r="379" spans="1:29" x14ac:dyDescent="0.3">
      <c r="A379" s="3" t="s">
        <v>59</v>
      </c>
      <c r="B379" s="33" t="s">
        <v>43</v>
      </c>
      <c r="C379" s="3" t="s">
        <v>75</v>
      </c>
      <c r="D379" s="3" t="s">
        <v>132</v>
      </c>
      <c r="E379" s="33" t="s">
        <v>229</v>
      </c>
      <c r="F379" s="33" t="s">
        <v>230</v>
      </c>
      <c r="G379" s="3" t="s">
        <v>94</v>
      </c>
      <c r="H379" s="3" t="s">
        <v>89</v>
      </c>
      <c r="I379" s="3" t="s">
        <v>236</v>
      </c>
      <c r="J379" s="3" t="s">
        <v>232</v>
      </c>
      <c r="K379" s="3" t="s">
        <v>71</v>
      </c>
      <c r="L379" s="16">
        <f>L386*1.5</f>
        <v>0.19500000000000001</v>
      </c>
      <c r="M379" s="16">
        <f>M386*1.5</f>
        <v>0.15000000000000002</v>
      </c>
      <c r="N379" s="16">
        <f>N386*1.5</f>
        <v>0.22499999999999998</v>
      </c>
      <c r="O379" s="16">
        <f>O386*1.5</f>
        <v>0.19500000000000001</v>
      </c>
      <c r="P379" s="16">
        <f>P386*1.5</f>
        <v>0.15000000000000002</v>
      </c>
      <c r="Q379" s="16">
        <f>Q386*1.5</f>
        <v>0.22499999999999998</v>
      </c>
      <c r="R379" s="16">
        <f>R386*1.5</f>
        <v>0.19500000000000001</v>
      </c>
      <c r="S379" s="16">
        <f>S386*1.5</f>
        <v>0.15000000000000002</v>
      </c>
      <c r="T379" s="16">
        <f>T386*1.5</f>
        <v>0.22499999999999998</v>
      </c>
      <c r="U379" s="16">
        <f>U386*1.5</f>
        <v>0.19500000000000001</v>
      </c>
      <c r="V379" s="16">
        <f>V386*1.5</f>
        <v>0.15000000000000002</v>
      </c>
      <c r="W379" s="16">
        <f>W386*1.5</f>
        <v>0.22499999999999998</v>
      </c>
      <c r="X379" s="16">
        <f>X386*1.5</f>
        <v>0.19500000000000001</v>
      </c>
      <c r="Y379" s="16">
        <f>Y386*1.5</f>
        <v>0.15000000000000002</v>
      </c>
      <c r="Z379" s="16">
        <f>Z386*1.5</f>
        <v>0.22499999999999998</v>
      </c>
      <c r="AA379" s="16">
        <f>AA386*1.5</f>
        <v>0.19500000000000001</v>
      </c>
      <c r="AB379" s="16">
        <f>AB386*1.5</f>
        <v>0.15000000000000002</v>
      </c>
      <c r="AC379" s="16">
        <f>AC386*1.5</f>
        <v>0.22499999999999998</v>
      </c>
    </row>
    <row r="380" spans="1:29" x14ac:dyDescent="0.3">
      <c r="A380" s="3" t="s">
        <v>59</v>
      </c>
      <c r="B380" s="33" t="s">
        <v>43</v>
      </c>
      <c r="C380" s="3" t="s">
        <v>130</v>
      </c>
      <c r="D380" s="3" t="s">
        <v>133</v>
      </c>
      <c r="E380" s="33" t="s">
        <v>229</v>
      </c>
      <c r="F380" s="33" t="s">
        <v>230</v>
      </c>
      <c r="G380" s="3" t="s">
        <v>94</v>
      </c>
      <c r="H380" s="3" t="s">
        <v>89</v>
      </c>
      <c r="I380" s="3" t="s">
        <v>236</v>
      </c>
      <c r="J380" s="3" t="s">
        <v>232</v>
      </c>
      <c r="K380" s="3" t="s">
        <v>71</v>
      </c>
      <c r="L380" s="16">
        <f>L387*1.5</f>
        <v>0.15000000000000002</v>
      </c>
      <c r="M380" s="16">
        <f>M387*1.5</f>
        <v>0.13500000000000001</v>
      </c>
      <c r="N380" s="16">
        <f>N387*1.5</f>
        <v>0.19500000000000001</v>
      </c>
      <c r="O380" s="16">
        <f>O387*1.5</f>
        <v>0.15000000000000002</v>
      </c>
      <c r="P380" s="16">
        <f>P387*1.5</f>
        <v>0.13500000000000001</v>
      </c>
      <c r="Q380" s="16">
        <f>Q387*1.5</f>
        <v>0.19500000000000001</v>
      </c>
      <c r="R380" s="16">
        <f>R387*1.5</f>
        <v>0.15000000000000002</v>
      </c>
      <c r="S380" s="16">
        <f>S387*1.5</f>
        <v>0.13500000000000001</v>
      </c>
      <c r="T380" s="16">
        <f>T387*1.5</f>
        <v>0.19500000000000001</v>
      </c>
      <c r="U380" s="16">
        <f>U387*1.5</f>
        <v>0.15000000000000002</v>
      </c>
      <c r="V380" s="16">
        <f>V387*1.5</f>
        <v>0.13500000000000001</v>
      </c>
      <c r="W380" s="16">
        <f>W387*1.5</f>
        <v>0.19500000000000001</v>
      </c>
      <c r="X380" s="16">
        <f>X387*1.5</f>
        <v>0.15000000000000002</v>
      </c>
      <c r="Y380" s="16">
        <f>Y387*1.5</f>
        <v>0.13500000000000001</v>
      </c>
      <c r="Z380" s="16">
        <f>Z387*1.5</f>
        <v>0.19500000000000001</v>
      </c>
      <c r="AA380" s="16">
        <f>AA387*1.5</f>
        <v>0.15000000000000002</v>
      </c>
      <c r="AB380" s="16">
        <f>AB387*1.5</f>
        <v>0.13500000000000001</v>
      </c>
      <c r="AC380" s="16">
        <f>AC387*1.5</f>
        <v>0.19500000000000001</v>
      </c>
    </row>
    <row r="381" spans="1:29" x14ac:dyDescent="0.3">
      <c r="A381" s="3" t="s">
        <v>59</v>
      </c>
      <c r="B381" s="33" t="s">
        <v>43</v>
      </c>
      <c r="C381" s="3" t="s">
        <v>255</v>
      </c>
      <c r="D381" s="3" t="s">
        <v>256</v>
      </c>
      <c r="E381" s="33" t="s">
        <v>229</v>
      </c>
      <c r="F381" s="33" t="s">
        <v>230</v>
      </c>
      <c r="G381" s="3" t="s">
        <v>94</v>
      </c>
      <c r="H381" s="3" t="s">
        <v>89</v>
      </c>
      <c r="I381" s="3" t="s">
        <v>236</v>
      </c>
      <c r="J381" s="3" t="s">
        <v>232</v>
      </c>
      <c r="K381" s="3" t="s">
        <v>71</v>
      </c>
      <c r="L381" s="16">
        <f t="shared" ref="L381:L383" si="987">L388*1.5</f>
        <v>0.12</v>
      </c>
      <c r="M381" s="16">
        <f t="shared" ref="M381:AC383" si="988">M388*1.5</f>
        <v>0.09</v>
      </c>
      <c r="N381" s="16">
        <f t="shared" si="988"/>
        <v>0.15000000000000002</v>
      </c>
      <c r="O381" s="16">
        <f t="shared" si="988"/>
        <v>0.12</v>
      </c>
      <c r="P381" s="16">
        <f t="shared" si="988"/>
        <v>0.09</v>
      </c>
      <c r="Q381" s="16">
        <f t="shared" si="988"/>
        <v>0.15000000000000002</v>
      </c>
      <c r="R381" s="16">
        <f t="shared" si="988"/>
        <v>0.12</v>
      </c>
      <c r="S381" s="16">
        <f t="shared" si="988"/>
        <v>0.09</v>
      </c>
      <c r="T381" s="16">
        <f t="shared" si="988"/>
        <v>0.15000000000000002</v>
      </c>
      <c r="U381" s="16">
        <f t="shared" si="988"/>
        <v>0.12</v>
      </c>
      <c r="V381" s="16">
        <f t="shared" si="988"/>
        <v>0.09</v>
      </c>
      <c r="W381" s="16">
        <f t="shared" si="988"/>
        <v>0.15000000000000002</v>
      </c>
      <c r="X381" s="16">
        <f t="shared" si="988"/>
        <v>0.12</v>
      </c>
      <c r="Y381" s="16">
        <f t="shared" si="988"/>
        <v>0.09</v>
      </c>
      <c r="Z381" s="16">
        <f t="shared" si="988"/>
        <v>0.15000000000000002</v>
      </c>
      <c r="AA381" s="16">
        <f t="shared" si="988"/>
        <v>0.12</v>
      </c>
      <c r="AB381" s="16">
        <f t="shared" si="988"/>
        <v>0.09</v>
      </c>
      <c r="AC381" s="16">
        <f t="shared" si="988"/>
        <v>0.15000000000000002</v>
      </c>
    </row>
    <row r="382" spans="1:29" x14ac:dyDescent="0.3">
      <c r="A382" s="3" t="s">
        <v>59</v>
      </c>
      <c r="B382" s="33" t="s">
        <v>43</v>
      </c>
      <c r="C382" s="3" t="s">
        <v>76</v>
      </c>
      <c r="D382" s="3" t="s">
        <v>136</v>
      </c>
      <c r="E382" s="33" t="s">
        <v>229</v>
      </c>
      <c r="F382" s="33" t="s">
        <v>230</v>
      </c>
      <c r="G382" s="3" t="s">
        <v>94</v>
      </c>
      <c r="H382" s="3" t="s">
        <v>89</v>
      </c>
      <c r="I382" s="3" t="s">
        <v>236</v>
      </c>
      <c r="J382" s="3" t="s">
        <v>232</v>
      </c>
      <c r="K382" s="3" t="s">
        <v>71</v>
      </c>
      <c r="L382" s="16">
        <f t="shared" si="987"/>
        <v>0.12</v>
      </c>
      <c r="M382" s="16">
        <f t="shared" si="988"/>
        <v>0.09</v>
      </c>
      <c r="N382" s="16">
        <f t="shared" si="988"/>
        <v>0.15000000000000002</v>
      </c>
      <c r="O382" s="16">
        <f t="shared" si="988"/>
        <v>0.12</v>
      </c>
      <c r="P382" s="16">
        <f t="shared" si="988"/>
        <v>0.09</v>
      </c>
      <c r="Q382" s="16">
        <f t="shared" si="988"/>
        <v>0.15000000000000002</v>
      </c>
      <c r="R382" s="16">
        <f t="shared" si="988"/>
        <v>0.12</v>
      </c>
      <c r="S382" s="16">
        <f t="shared" si="988"/>
        <v>0.09</v>
      </c>
      <c r="T382" s="16">
        <f t="shared" si="988"/>
        <v>0.15000000000000002</v>
      </c>
      <c r="U382" s="16">
        <f t="shared" si="988"/>
        <v>0.12</v>
      </c>
      <c r="V382" s="16">
        <f t="shared" si="988"/>
        <v>0.09</v>
      </c>
      <c r="W382" s="16">
        <f t="shared" si="988"/>
        <v>0.15000000000000002</v>
      </c>
      <c r="X382" s="16">
        <f t="shared" si="988"/>
        <v>0.12</v>
      </c>
      <c r="Y382" s="16">
        <f t="shared" si="988"/>
        <v>0.09</v>
      </c>
      <c r="Z382" s="16">
        <f t="shared" si="988"/>
        <v>0.15000000000000002</v>
      </c>
      <c r="AA382" s="16">
        <f t="shared" si="988"/>
        <v>0.12</v>
      </c>
      <c r="AB382" s="16">
        <f t="shared" si="988"/>
        <v>0.09</v>
      </c>
      <c r="AC382" s="16">
        <f t="shared" si="988"/>
        <v>0.15000000000000002</v>
      </c>
    </row>
    <row r="383" spans="1:29" x14ac:dyDescent="0.3">
      <c r="A383" s="3" t="s">
        <v>59</v>
      </c>
      <c r="B383" s="33" t="s">
        <v>43</v>
      </c>
      <c r="C383" s="3" t="s">
        <v>134</v>
      </c>
      <c r="D383" s="3" t="s">
        <v>135</v>
      </c>
      <c r="E383" s="33" t="s">
        <v>229</v>
      </c>
      <c r="F383" s="33" t="s">
        <v>230</v>
      </c>
      <c r="G383" s="3" t="s">
        <v>94</v>
      </c>
      <c r="H383" s="3" t="s">
        <v>89</v>
      </c>
      <c r="I383" s="3" t="s">
        <v>236</v>
      </c>
      <c r="J383" s="3" t="s">
        <v>232</v>
      </c>
      <c r="K383" s="3" t="s">
        <v>71</v>
      </c>
      <c r="L383" s="16">
        <f t="shared" si="987"/>
        <v>0.12</v>
      </c>
      <c r="M383" s="16">
        <f t="shared" si="988"/>
        <v>0.09</v>
      </c>
      <c r="N383" s="16">
        <f t="shared" si="988"/>
        <v>0.15000000000000002</v>
      </c>
      <c r="O383" s="16">
        <f t="shared" si="988"/>
        <v>0.12</v>
      </c>
      <c r="P383" s="16">
        <f t="shared" si="988"/>
        <v>0.09</v>
      </c>
      <c r="Q383" s="16">
        <f t="shared" si="988"/>
        <v>0.15000000000000002</v>
      </c>
      <c r="R383" s="16">
        <f t="shared" si="988"/>
        <v>0.12</v>
      </c>
      <c r="S383" s="16">
        <f t="shared" si="988"/>
        <v>0.09</v>
      </c>
      <c r="T383" s="16">
        <f t="shared" si="988"/>
        <v>0.15000000000000002</v>
      </c>
      <c r="U383" s="16">
        <f t="shared" si="988"/>
        <v>0.12</v>
      </c>
      <c r="V383" s="16">
        <f t="shared" si="988"/>
        <v>0.09</v>
      </c>
      <c r="W383" s="16">
        <f t="shared" si="988"/>
        <v>0.15000000000000002</v>
      </c>
      <c r="X383" s="16">
        <f t="shared" si="988"/>
        <v>0.12</v>
      </c>
      <c r="Y383" s="16">
        <f t="shared" si="988"/>
        <v>0.09</v>
      </c>
      <c r="Z383" s="16">
        <f t="shared" si="988"/>
        <v>0.15000000000000002</v>
      </c>
      <c r="AA383" s="16">
        <f t="shared" si="988"/>
        <v>0.12</v>
      </c>
      <c r="AB383" s="16">
        <f t="shared" si="988"/>
        <v>0.09</v>
      </c>
      <c r="AC383" s="16">
        <f t="shared" si="988"/>
        <v>0.15000000000000002</v>
      </c>
    </row>
    <row r="384" spans="1:29" x14ac:dyDescent="0.3">
      <c r="A384" s="3" t="s">
        <v>59</v>
      </c>
      <c r="B384" s="33" t="s">
        <v>192</v>
      </c>
      <c r="C384" s="3" t="s">
        <v>73</v>
      </c>
      <c r="D384" s="3" t="s">
        <v>132</v>
      </c>
      <c r="E384" s="33" t="s">
        <v>229</v>
      </c>
      <c r="F384" s="33" t="s">
        <v>230</v>
      </c>
      <c r="G384" s="3" t="s">
        <v>94</v>
      </c>
      <c r="H384" s="3" t="s">
        <v>89</v>
      </c>
      <c r="I384" s="3" t="s">
        <v>236</v>
      </c>
      <c r="J384" s="3" t="s">
        <v>234</v>
      </c>
      <c r="K384" s="3" t="s">
        <v>71</v>
      </c>
      <c r="L384" s="16">
        <v>0.17</v>
      </c>
      <c r="M384" s="16">
        <v>0.13</v>
      </c>
      <c r="N384" s="16">
        <v>0.2</v>
      </c>
      <c r="O384" s="16">
        <v>0.17</v>
      </c>
      <c r="P384" s="16">
        <v>0.13</v>
      </c>
      <c r="Q384" s="16">
        <v>0.2</v>
      </c>
      <c r="R384" s="16">
        <v>0.17</v>
      </c>
      <c r="S384" s="16">
        <v>0.13</v>
      </c>
      <c r="T384" s="16">
        <v>0.2</v>
      </c>
      <c r="U384" s="16">
        <v>0.17</v>
      </c>
      <c r="V384" s="16">
        <v>0.13</v>
      </c>
      <c r="W384" s="16">
        <v>0.2</v>
      </c>
      <c r="X384" s="16">
        <v>0.17</v>
      </c>
      <c r="Y384" s="16">
        <v>0.13</v>
      </c>
      <c r="Z384" s="16">
        <v>0.2</v>
      </c>
      <c r="AA384" s="16">
        <v>0.17</v>
      </c>
      <c r="AB384" s="16">
        <v>0.13</v>
      </c>
      <c r="AC384" s="16">
        <v>0.2</v>
      </c>
    </row>
    <row r="385" spans="1:29" x14ac:dyDescent="0.3">
      <c r="A385" s="3" t="s">
        <v>59</v>
      </c>
      <c r="B385" s="33" t="s">
        <v>192</v>
      </c>
      <c r="C385" s="3" t="s">
        <v>74</v>
      </c>
      <c r="D385" s="3" t="s">
        <v>132</v>
      </c>
      <c r="E385" s="33" t="s">
        <v>229</v>
      </c>
      <c r="F385" s="33" t="s">
        <v>230</v>
      </c>
      <c r="G385" s="3" t="s">
        <v>94</v>
      </c>
      <c r="H385" s="3" t="s">
        <v>89</v>
      </c>
      <c r="I385" s="3" t="s">
        <v>236</v>
      </c>
      <c r="J385" s="3" t="s">
        <v>233</v>
      </c>
      <c r="K385" s="3" t="s">
        <v>71</v>
      </c>
      <c r="L385" s="16">
        <v>0.06</v>
      </c>
      <c r="M385" s="16">
        <v>0.04</v>
      </c>
      <c r="N385" s="16">
        <v>7.0000000000000007E-2</v>
      </c>
      <c r="O385" s="16">
        <v>0.06</v>
      </c>
      <c r="P385" s="16">
        <v>0.04</v>
      </c>
      <c r="Q385" s="16">
        <v>7.0000000000000007E-2</v>
      </c>
      <c r="R385" s="16">
        <v>0.06</v>
      </c>
      <c r="S385" s="16">
        <v>0.04</v>
      </c>
      <c r="T385" s="16">
        <v>7.0000000000000007E-2</v>
      </c>
      <c r="U385" s="16">
        <v>0.06</v>
      </c>
      <c r="V385" s="16">
        <v>0.04</v>
      </c>
      <c r="W385" s="16">
        <v>7.0000000000000007E-2</v>
      </c>
      <c r="X385" s="16">
        <v>0.06</v>
      </c>
      <c r="Y385" s="16">
        <v>0.04</v>
      </c>
      <c r="Z385" s="16">
        <v>7.0000000000000007E-2</v>
      </c>
      <c r="AA385" s="16">
        <v>0.06</v>
      </c>
      <c r="AB385" s="16">
        <v>0.04</v>
      </c>
      <c r="AC385" s="16">
        <v>7.0000000000000007E-2</v>
      </c>
    </row>
    <row r="386" spans="1:29" x14ac:dyDescent="0.3">
      <c r="A386" s="3" t="s">
        <v>59</v>
      </c>
      <c r="B386" s="33" t="s">
        <v>192</v>
      </c>
      <c r="C386" s="3" t="s">
        <v>75</v>
      </c>
      <c r="D386" s="3" t="s">
        <v>132</v>
      </c>
      <c r="E386" s="33" t="s">
        <v>229</v>
      </c>
      <c r="F386" s="33" t="s">
        <v>230</v>
      </c>
      <c r="G386" s="3" t="s">
        <v>94</v>
      </c>
      <c r="H386" s="3" t="s">
        <v>89</v>
      </c>
      <c r="I386" s="3" t="s">
        <v>236</v>
      </c>
      <c r="J386" s="3" t="s">
        <v>233</v>
      </c>
      <c r="K386" s="3" t="s">
        <v>71</v>
      </c>
      <c r="L386" s="16">
        <v>0.13</v>
      </c>
      <c r="M386" s="16">
        <v>0.1</v>
      </c>
      <c r="N386" s="16">
        <v>0.15</v>
      </c>
      <c r="O386" s="16">
        <v>0.13</v>
      </c>
      <c r="P386" s="16">
        <v>0.1</v>
      </c>
      <c r="Q386" s="16">
        <v>0.15</v>
      </c>
      <c r="R386" s="16">
        <v>0.13</v>
      </c>
      <c r="S386" s="16">
        <v>0.1</v>
      </c>
      <c r="T386" s="16">
        <v>0.15</v>
      </c>
      <c r="U386" s="16">
        <v>0.13</v>
      </c>
      <c r="V386" s="16">
        <v>0.1</v>
      </c>
      <c r="W386" s="16">
        <v>0.15</v>
      </c>
      <c r="X386" s="16">
        <v>0.13</v>
      </c>
      <c r="Y386" s="16">
        <v>0.1</v>
      </c>
      <c r="Z386" s="16">
        <v>0.15</v>
      </c>
      <c r="AA386" s="16">
        <v>0.13</v>
      </c>
      <c r="AB386" s="16">
        <v>0.1</v>
      </c>
      <c r="AC386" s="16">
        <v>0.15</v>
      </c>
    </row>
    <row r="387" spans="1:29" x14ac:dyDescent="0.3">
      <c r="A387" s="3" t="s">
        <v>59</v>
      </c>
      <c r="B387" s="33" t="s">
        <v>192</v>
      </c>
      <c r="C387" s="3" t="s">
        <v>130</v>
      </c>
      <c r="D387" s="3" t="s">
        <v>133</v>
      </c>
      <c r="E387" s="33" t="s">
        <v>229</v>
      </c>
      <c r="F387" s="33" t="s">
        <v>230</v>
      </c>
      <c r="G387" s="3" t="s">
        <v>94</v>
      </c>
      <c r="H387" s="3" t="s">
        <v>89</v>
      </c>
      <c r="I387" s="3" t="s">
        <v>236</v>
      </c>
      <c r="J387" s="3" t="s">
        <v>233</v>
      </c>
      <c r="K387" s="3" t="s">
        <v>71</v>
      </c>
      <c r="L387" s="16">
        <v>0.1</v>
      </c>
      <c r="M387" s="16">
        <v>0.09</v>
      </c>
      <c r="N387" s="16">
        <v>0.13</v>
      </c>
      <c r="O387" s="16">
        <v>0.1</v>
      </c>
      <c r="P387" s="16">
        <v>0.09</v>
      </c>
      <c r="Q387" s="16">
        <v>0.13</v>
      </c>
      <c r="R387" s="16">
        <v>0.1</v>
      </c>
      <c r="S387" s="16">
        <v>0.09</v>
      </c>
      <c r="T387" s="16">
        <v>0.13</v>
      </c>
      <c r="U387" s="16">
        <v>0.1</v>
      </c>
      <c r="V387" s="16">
        <v>0.09</v>
      </c>
      <c r="W387" s="16">
        <v>0.13</v>
      </c>
      <c r="X387" s="16">
        <v>0.1</v>
      </c>
      <c r="Y387" s="16">
        <v>0.09</v>
      </c>
      <c r="Z387" s="16">
        <v>0.13</v>
      </c>
      <c r="AA387" s="16">
        <v>0.1</v>
      </c>
      <c r="AB387" s="16">
        <v>0.09</v>
      </c>
      <c r="AC387" s="16">
        <v>0.13</v>
      </c>
    </row>
    <row r="388" spans="1:29" x14ac:dyDescent="0.3">
      <c r="A388" s="3" t="s">
        <v>59</v>
      </c>
      <c r="B388" s="33" t="s">
        <v>192</v>
      </c>
      <c r="C388" s="3" t="s">
        <v>255</v>
      </c>
      <c r="D388" s="3" t="s">
        <v>256</v>
      </c>
      <c r="E388" s="33" t="s">
        <v>229</v>
      </c>
      <c r="F388" s="33" t="s">
        <v>230</v>
      </c>
      <c r="G388" s="3" t="s">
        <v>94</v>
      </c>
      <c r="H388" s="3" t="s">
        <v>89</v>
      </c>
      <c r="I388" s="3" t="s">
        <v>236</v>
      </c>
      <c r="J388" s="3" t="s">
        <v>233</v>
      </c>
      <c r="K388" s="3" t="s">
        <v>71</v>
      </c>
      <c r="L388" s="16">
        <v>0.08</v>
      </c>
      <c r="M388" s="16">
        <v>0.06</v>
      </c>
      <c r="N388" s="16">
        <v>0.1</v>
      </c>
      <c r="O388" s="16">
        <v>0.08</v>
      </c>
      <c r="P388" s="16">
        <v>0.06</v>
      </c>
      <c r="Q388" s="16">
        <v>0.1</v>
      </c>
      <c r="R388" s="16">
        <v>0.08</v>
      </c>
      <c r="S388" s="16">
        <v>0.06</v>
      </c>
      <c r="T388" s="16">
        <v>0.1</v>
      </c>
      <c r="U388" s="16">
        <v>0.08</v>
      </c>
      <c r="V388" s="16">
        <v>0.06</v>
      </c>
      <c r="W388" s="16">
        <v>0.1</v>
      </c>
      <c r="X388" s="16">
        <v>0.08</v>
      </c>
      <c r="Y388" s="16">
        <v>0.06</v>
      </c>
      <c r="Z388" s="16">
        <v>0.1</v>
      </c>
      <c r="AA388" s="16">
        <v>0.08</v>
      </c>
      <c r="AB388" s="16">
        <v>0.06</v>
      </c>
      <c r="AC388" s="16">
        <v>0.1</v>
      </c>
    </row>
    <row r="389" spans="1:29" x14ac:dyDescent="0.3">
      <c r="A389" s="3" t="s">
        <v>59</v>
      </c>
      <c r="B389" s="33" t="s">
        <v>192</v>
      </c>
      <c r="C389" s="3" t="s">
        <v>76</v>
      </c>
      <c r="D389" s="3" t="s">
        <v>136</v>
      </c>
      <c r="E389" s="33" t="s">
        <v>229</v>
      </c>
      <c r="F389" s="33" t="s">
        <v>230</v>
      </c>
      <c r="G389" s="3" t="s">
        <v>94</v>
      </c>
      <c r="H389" s="3" t="s">
        <v>89</v>
      </c>
      <c r="I389" s="3" t="s">
        <v>236</v>
      </c>
      <c r="J389" s="3" t="s">
        <v>233</v>
      </c>
      <c r="K389" s="3" t="s">
        <v>71</v>
      </c>
      <c r="L389" s="16">
        <v>0.08</v>
      </c>
      <c r="M389" s="16">
        <v>0.06</v>
      </c>
      <c r="N389" s="16">
        <v>0.1</v>
      </c>
      <c r="O389" s="16">
        <v>0.08</v>
      </c>
      <c r="P389" s="16">
        <v>0.06</v>
      </c>
      <c r="Q389" s="16">
        <v>0.1</v>
      </c>
      <c r="R389" s="16">
        <v>0.08</v>
      </c>
      <c r="S389" s="16">
        <v>0.06</v>
      </c>
      <c r="T389" s="16">
        <v>0.1</v>
      </c>
      <c r="U389" s="16">
        <v>0.08</v>
      </c>
      <c r="V389" s="16">
        <v>0.06</v>
      </c>
      <c r="W389" s="16">
        <v>0.1</v>
      </c>
      <c r="X389" s="16">
        <v>0.08</v>
      </c>
      <c r="Y389" s="16">
        <v>0.06</v>
      </c>
      <c r="Z389" s="16">
        <v>0.1</v>
      </c>
      <c r="AA389" s="16">
        <v>0.08</v>
      </c>
      <c r="AB389" s="16">
        <v>0.06</v>
      </c>
      <c r="AC389" s="16">
        <v>0.1</v>
      </c>
    </row>
    <row r="390" spans="1:29" x14ac:dyDescent="0.3">
      <c r="A390" s="3" t="s">
        <v>59</v>
      </c>
      <c r="B390" s="33" t="s">
        <v>192</v>
      </c>
      <c r="C390" s="3" t="s">
        <v>134</v>
      </c>
      <c r="D390" s="3" t="s">
        <v>135</v>
      </c>
      <c r="E390" s="33" t="s">
        <v>229</v>
      </c>
      <c r="F390" s="33" t="s">
        <v>230</v>
      </c>
      <c r="G390" s="3" t="s">
        <v>94</v>
      </c>
      <c r="H390" s="3" t="s">
        <v>89</v>
      </c>
      <c r="I390" s="3" t="s">
        <v>236</v>
      </c>
      <c r="J390" s="3" t="s">
        <v>233</v>
      </c>
      <c r="K390" s="3" t="s">
        <v>71</v>
      </c>
      <c r="L390" s="16">
        <v>0.08</v>
      </c>
      <c r="M390" s="16">
        <v>0.06</v>
      </c>
      <c r="N390" s="16">
        <v>0.1</v>
      </c>
      <c r="O390" s="16">
        <v>0.08</v>
      </c>
      <c r="P390" s="16">
        <v>0.06</v>
      </c>
      <c r="Q390" s="16">
        <v>0.1</v>
      </c>
      <c r="R390" s="16">
        <v>0.08</v>
      </c>
      <c r="S390" s="16">
        <v>0.06</v>
      </c>
      <c r="T390" s="16">
        <v>0.1</v>
      </c>
      <c r="U390" s="16">
        <v>0.08</v>
      </c>
      <c r="V390" s="16">
        <v>0.06</v>
      </c>
      <c r="W390" s="16">
        <v>0.1</v>
      </c>
      <c r="X390" s="16">
        <v>0.08</v>
      </c>
      <c r="Y390" s="16">
        <v>0.06</v>
      </c>
      <c r="Z390" s="16">
        <v>0.1</v>
      </c>
      <c r="AA390" s="16">
        <v>0.08</v>
      </c>
      <c r="AB390" s="16">
        <v>0.06</v>
      </c>
      <c r="AC390" s="16">
        <v>0.1</v>
      </c>
    </row>
    <row r="391" spans="1:29" s="30" customFormat="1" x14ac:dyDescent="0.3">
      <c r="A391" s="3" t="s">
        <v>59</v>
      </c>
      <c r="B391" s="33" t="s">
        <v>23</v>
      </c>
      <c r="C391" s="3" t="s">
        <v>73</v>
      </c>
      <c r="D391" s="3" t="s">
        <v>132</v>
      </c>
      <c r="E391" s="33" t="s">
        <v>241</v>
      </c>
      <c r="F391" s="33" t="s">
        <v>242</v>
      </c>
      <c r="G391" s="3" t="s">
        <v>94</v>
      </c>
      <c r="H391" s="3" t="s">
        <v>89</v>
      </c>
      <c r="I391" s="3" t="s">
        <v>237</v>
      </c>
      <c r="J391" s="3" t="s">
        <v>238</v>
      </c>
      <c r="K391" s="3" t="s">
        <v>71</v>
      </c>
      <c r="L391" s="4">
        <v>2429</v>
      </c>
      <c r="M391" s="4">
        <v>1911</v>
      </c>
      <c r="N391" s="4">
        <v>2673</v>
      </c>
      <c r="O391" s="4">
        <v>2429</v>
      </c>
      <c r="P391" s="4">
        <v>1911</v>
      </c>
      <c r="Q391" s="4">
        <v>2673</v>
      </c>
      <c r="R391" s="4">
        <v>2429</v>
      </c>
      <c r="S391" s="4">
        <v>1911</v>
      </c>
      <c r="T391" s="4">
        <v>2673</v>
      </c>
      <c r="U391" s="4">
        <v>2429</v>
      </c>
      <c r="V391" s="4">
        <v>1911</v>
      </c>
      <c r="W391" s="4">
        <v>2673</v>
      </c>
      <c r="X391" s="4">
        <v>2429</v>
      </c>
      <c r="Y391" s="4">
        <v>1911</v>
      </c>
      <c r="Z391" s="4">
        <v>2673</v>
      </c>
      <c r="AA391" s="4">
        <v>2429</v>
      </c>
      <c r="AB391" s="4">
        <v>1911</v>
      </c>
      <c r="AC391" s="4">
        <v>2673</v>
      </c>
    </row>
    <row r="392" spans="1:29" s="30" customFormat="1" x14ac:dyDescent="0.3">
      <c r="A392" s="3" t="s">
        <v>59</v>
      </c>
      <c r="B392" s="33" t="s">
        <v>23</v>
      </c>
      <c r="C392" s="3" t="s">
        <v>74</v>
      </c>
      <c r="D392" s="3" t="s">
        <v>132</v>
      </c>
      <c r="E392" s="33" t="s">
        <v>241</v>
      </c>
      <c r="F392" s="33" t="s">
        <v>242</v>
      </c>
      <c r="G392" s="3" t="s">
        <v>94</v>
      </c>
      <c r="H392" s="3" t="s">
        <v>89</v>
      </c>
      <c r="I392" s="3" t="s">
        <v>237</v>
      </c>
      <c r="J392" s="3" t="s">
        <v>238</v>
      </c>
      <c r="K392" s="3" t="s">
        <v>71</v>
      </c>
      <c r="L392" s="4">
        <v>2429</v>
      </c>
      <c r="M392" s="4">
        <v>1911</v>
      </c>
      <c r="N392" s="4">
        <v>2673</v>
      </c>
      <c r="O392" s="4">
        <v>2429</v>
      </c>
      <c r="P392" s="4">
        <v>1911</v>
      </c>
      <c r="Q392" s="4">
        <v>2673</v>
      </c>
      <c r="R392" s="4">
        <v>2429</v>
      </c>
      <c r="S392" s="4">
        <v>1911</v>
      </c>
      <c r="T392" s="4">
        <v>2673</v>
      </c>
      <c r="U392" s="4">
        <v>2429</v>
      </c>
      <c r="V392" s="4">
        <v>1911</v>
      </c>
      <c r="W392" s="4">
        <v>2673</v>
      </c>
      <c r="X392" s="4">
        <v>2429</v>
      </c>
      <c r="Y392" s="4">
        <v>1911</v>
      </c>
      <c r="Z392" s="4">
        <v>2673</v>
      </c>
      <c r="AA392" s="4">
        <v>2429</v>
      </c>
      <c r="AB392" s="4">
        <v>1911</v>
      </c>
      <c r="AC392" s="4">
        <v>2673</v>
      </c>
    </row>
    <row r="393" spans="1:29" s="30" customFormat="1" x14ac:dyDescent="0.3">
      <c r="A393" s="3" t="s">
        <v>59</v>
      </c>
      <c r="B393" s="33" t="s">
        <v>23</v>
      </c>
      <c r="C393" s="3" t="s">
        <v>75</v>
      </c>
      <c r="D393" s="3" t="s">
        <v>132</v>
      </c>
      <c r="E393" s="33" t="s">
        <v>241</v>
      </c>
      <c r="F393" s="33" t="s">
        <v>242</v>
      </c>
      <c r="G393" s="3" t="s">
        <v>94</v>
      </c>
      <c r="H393" s="3" t="s">
        <v>89</v>
      </c>
      <c r="I393" s="3" t="s">
        <v>237</v>
      </c>
      <c r="J393" s="3" t="s">
        <v>238</v>
      </c>
      <c r="K393" s="3" t="s">
        <v>71</v>
      </c>
      <c r="L393" s="4">
        <v>3548</v>
      </c>
      <c r="M393" s="4">
        <v>2791</v>
      </c>
      <c r="N393" s="4">
        <v>3905</v>
      </c>
      <c r="O393" s="4">
        <v>3548</v>
      </c>
      <c r="P393" s="4">
        <v>2791</v>
      </c>
      <c r="Q393" s="4">
        <v>3905</v>
      </c>
      <c r="R393" s="4">
        <v>3548</v>
      </c>
      <c r="S393" s="4">
        <v>2791</v>
      </c>
      <c r="T393" s="4">
        <v>3905</v>
      </c>
      <c r="U393" s="4">
        <v>3548</v>
      </c>
      <c r="V393" s="4">
        <v>2791</v>
      </c>
      <c r="W393" s="4">
        <v>3905</v>
      </c>
      <c r="X393" s="4">
        <v>3548</v>
      </c>
      <c r="Y393" s="4">
        <v>2791</v>
      </c>
      <c r="Z393" s="4">
        <v>3905</v>
      </c>
      <c r="AA393" s="4">
        <v>3548</v>
      </c>
      <c r="AB393" s="4">
        <v>2791</v>
      </c>
      <c r="AC393" s="4">
        <v>3905</v>
      </c>
    </row>
    <row r="394" spans="1:29" s="30" customFormat="1" x14ac:dyDescent="0.3">
      <c r="A394" s="3" t="s">
        <v>59</v>
      </c>
      <c r="B394" s="33" t="s">
        <v>23</v>
      </c>
      <c r="C394" s="3" t="s">
        <v>130</v>
      </c>
      <c r="D394" s="3" t="s">
        <v>133</v>
      </c>
      <c r="E394" s="33" t="s">
        <v>241</v>
      </c>
      <c r="F394" s="33" t="s">
        <v>242</v>
      </c>
      <c r="G394" s="3" t="s">
        <v>94</v>
      </c>
      <c r="H394" s="3" t="s">
        <v>89</v>
      </c>
      <c r="I394" s="3" t="s">
        <v>237</v>
      </c>
      <c r="J394" s="3" t="s">
        <v>238</v>
      </c>
      <c r="K394" s="3" t="s">
        <v>71</v>
      </c>
      <c r="L394" s="4">
        <v>4666</v>
      </c>
      <c r="M394" s="4">
        <v>2671</v>
      </c>
      <c r="N394" s="4">
        <v>5137</v>
      </c>
      <c r="O394" s="4">
        <v>4666</v>
      </c>
      <c r="P394" s="4">
        <v>2671</v>
      </c>
      <c r="Q394" s="4">
        <v>5137</v>
      </c>
      <c r="R394" s="4">
        <v>4666</v>
      </c>
      <c r="S394" s="4">
        <v>2671</v>
      </c>
      <c r="T394" s="4">
        <v>5137</v>
      </c>
      <c r="U394" s="4">
        <v>4666</v>
      </c>
      <c r="V394" s="4">
        <v>2671</v>
      </c>
      <c r="W394" s="4">
        <v>5137</v>
      </c>
      <c r="X394" s="4">
        <v>4666</v>
      </c>
      <c r="Y394" s="4">
        <v>2671</v>
      </c>
      <c r="Z394" s="4">
        <v>5137</v>
      </c>
      <c r="AA394" s="4">
        <v>4666</v>
      </c>
      <c r="AB394" s="4">
        <v>2671</v>
      </c>
      <c r="AC394" s="4">
        <v>5137</v>
      </c>
    </row>
    <row r="395" spans="1:29" s="30" customFormat="1" x14ac:dyDescent="0.3">
      <c r="A395" s="3" t="s">
        <v>59</v>
      </c>
      <c r="B395" s="33" t="s">
        <v>23</v>
      </c>
      <c r="C395" s="3" t="s">
        <v>255</v>
      </c>
      <c r="D395" s="3" t="s">
        <v>256</v>
      </c>
      <c r="E395" s="33" t="s">
        <v>241</v>
      </c>
      <c r="F395" s="33" t="s">
        <v>242</v>
      </c>
      <c r="G395" s="3" t="s">
        <v>94</v>
      </c>
      <c r="H395" s="3" t="s">
        <v>89</v>
      </c>
      <c r="I395" s="3" t="s">
        <v>237</v>
      </c>
      <c r="J395" s="3" t="s">
        <v>238</v>
      </c>
      <c r="K395" s="3" t="s">
        <v>71</v>
      </c>
      <c r="L395" s="4">
        <v>5785</v>
      </c>
      <c r="M395" s="4">
        <v>4551</v>
      </c>
      <c r="N395" s="4">
        <v>6368</v>
      </c>
      <c r="O395" s="4">
        <v>5785</v>
      </c>
      <c r="P395" s="4">
        <v>4551</v>
      </c>
      <c r="Q395" s="4">
        <v>6368</v>
      </c>
      <c r="R395" s="4">
        <v>5785</v>
      </c>
      <c r="S395" s="4">
        <v>4551</v>
      </c>
      <c r="T395" s="4">
        <v>6368</v>
      </c>
      <c r="U395" s="4">
        <v>5785</v>
      </c>
      <c r="V395" s="4">
        <v>4551</v>
      </c>
      <c r="W395" s="4">
        <v>6368</v>
      </c>
      <c r="X395" s="4">
        <v>5785</v>
      </c>
      <c r="Y395" s="4">
        <v>4551</v>
      </c>
      <c r="Z395" s="4">
        <v>6368</v>
      </c>
      <c r="AA395" s="4">
        <v>5785</v>
      </c>
      <c r="AB395" s="4">
        <v>4551</v>
      </c>
      <c r="AC395" s="4">
        <v>6368</v>
      </c>
    </row>
    <row r="396" spans="1:29" s="30" customFormat="1" x14ac:dyDescent="0.3">
      <c r="A396" s="3" t="s">
        <v>59</v>
      </c>
      <c r="B396" s="33" t="s">
        <v>23</v>
      </c>
      <c r="C396" s="3" t="s">
        <v>76</v>
      </c>
      <c r="D396" s="3" t="s">
        <v>136</v>
      </c>
      <c r="E396" s="33" t="s">
        <v>241</v>
      </c>
      <c r="F396" s="33" t="s">
        <v>242</v>
      </c>
      <c r="G396" s="3" t="s">
        <v>94</v>
      </c>
      <c r="H396" s="3" t="s">
        <v>89</v>
      </c>
      <c r="I396" s="3" t="s">
        <v>237</v>
      </c>
      <c r="J396" s="3" t="s">
        <v>238</v>
      </c>
      <c r="K396" s="3" t="s">
        <v>71</v>
      </c>
      <c r="L396" s="4">
        <v>5785</v>
      </c>
      <c r="M396" s="4">
        <v>4551</v>
      </c>
      <c r="N396" s="4">
        <v>6368</v>
      </c>
      <c r="O396" s="4">
        <v>5785</v>
      </c>
      <c r="P396" s="4">
        <v>4551</v>
      </c>
      <c r="Q396" s="4">
        <v>6368</v>
      </c>
      <c r="R396" s="4">
        <v>5785</v>
      </c>
      <c r="S396" s="4">
        <v>4551</v>
      </c>
      <c r="T396" s="4">
        <v>6368</v>
      </c>
      <c r="U396" s="4">
        <v>5785</v>
      </c>
      <c r="V396" s="4">
        <v>4551</v>
      </c>
      <c r="W396" s="4">
        <v>6368</v>
      </c>
      <c r="X396" s="4">
        <v>5785</v>
      </c>
      <c r="Y396" s="4">
        <v>4551</v>
      </c>
      <c r="Z396" s="4">
        <v>6368</v>
      </c>
      <c r="AA396" s="4">
        <v>5785</v>
      </c>
      <c r="AB396" s="4">
        <v>4551</v>
      </c>
      <c r="AC396" s="4">
        <v>6368</v>
      </c>
    </row>
    <row r="397" spans="1:29" s="30" customFormat="1" x14ac:dyDescent="0.3">
      <c r="A397" s="3" t="s">
        <v>59</v>
      </c>
      <c r="B397" s="33" t="s">
        <v>23</v>
      </c>
      <c r="C397" s="3" t="s">
        <v>134</v>
      </c>
      <c r="D397" s="3" t="s">
        <v>135</v>
      </c>
      <c r="E397" s="33" t="s">
        <v>241</v>
      </c>
      <c r="F397" s="33" t="s">
        <v>242</v>
      </c>
      <c r="G397" s="3" t="s">
        <v>94</v>
      </c>
      <c r="H397" s="3" t="s">
        <v>89</v>
      </c>
      <c r="I397" s="3" t="s">
        <v>237</v>
      </c>
      <c r="J397" s="3" t="s">
        <v>238</v>
      </c>
      <c r="K397" s="3" t="s">
        <v>71</v>
      </c>
      <c r="L397" s="4">
        <v>5785</v>
      </c>
      <c r="M397" s="4">
        <v>4551</v>
      </c>
      <c r="N397" s="4">
        <v>6368</v>
      </c>
      <c r="O397" s="4">
        <v>5785</v>
      </c>
      <c r="P397" s="4">
        <v>4551</v>
      </c>
      <c r="Q397" s="4">
        <v>6368</v>
      </c>
      <c r="R397" s="4">
        <v>5785</v>
      </c>
      <c r="S397" s="4">
        <v>4551</v>
      </c>
      <c r="T397" s="4">
        <v>6368</v>
      </c>
      <c r="U397" s="4">
        <v>5785</v>
      </c>
      <c r="V397" s="4">
        <v>4551</v>
      </c>
      <c r="W397" s="4">
        <v>6368</v>
      </c>
      <c r="X397" s="4">
        <v>5785</v>
      </c>
      <c r="Y397" s="4">
        <v>4551</v>
      </c>
      <c r="Z397" s="4">
        <v>6368</v>
      </c>
      <c r="AA397" s="4">
        <v>5785</v>
      </c>
      <c r="AB397" s="4">
        <v>4551</v>
      </c>
      <c r="AC397" s="4">
        <v>6368</v>
      </c>
    </row>
    <row r="398" spans="1:29" x14ac:dyDescent="0.3">
      <c r="A398" s="3" t="s">
        <v>59</v>
      </c>
      <c r="B398" s="33" t="s">
        <v>23</v>
      </c>
      <c r="C398" s="3" t="s">
        <v>73</v>
      </c>
      <c r="D398" s="3" t="s">
        <v>132</v>
      </c>
      <c r="E398" s="33" t="s">
        <v>239</v>
      </c>
      <c r="F398" s="33" t="s">
        <v>230</v>
      </c>
      <c r="G398" s="3" t="s">
        <v>94</v>
      </c>
      <c r="H398" s="3" t="s">
        <v>89</v>
      </c>
      <c r="I398" s="3" t="s">
        <v>237</v>
      </c>
      <c r="J398" s="3" t="s">
        <v>240</v>
      </c>
      <c r="K398" s="3" t="s">
        <v>71</v>
      </c>
      <c r="L398" s="16">
        <v>5.0000000000000001E-3</v>
      </c>
      <c r="M398" s="16">
        <f>L398*0.8</f>
        <v>4.0000000000000001E-3</v>
      </c>
      <c r="N398" s="16">
        <f>L398*1.2</f>
        <v>6.0000000000000001E-3</v>
      </c>
      <c r="O398" s="16">
        <v>5.0000000000000001E-3</v>
      </c>
      <c r="P398" s="16">
        <f t="shared" ref="P398:AB404" si="989">O398*0.8</f>
        <v>4.0000000000000001E-3</v>
      </c>
      <c r="Q398" s="16">
        <f t="shared" ref="Q398:Q404" si="990">O398*1.2</f>
        <v>6.0000000000000001E-3</v>
      </c>
      <c r="R398" s="16">
        <v>5.0000000000000001E-3</v>
      </c>
      <c r="S398" s="16">
        <f t="shared" ref="S398" si="991">R398*0.8</f>
        <v>4.0000000000000001E-3</v>
      </c>
      <c r="T398" s="16">
        <f t="shared" ref="T398:T404" si="992">R398*1.2</f>
        <v>6.0000000000000001E-3</v>
      </c>
      <c r="U398" s="16">
        <v>5.0000000000000001E-3</v>
      </c>
      <c r="V398" s="16">
        <f t="shared" ref="V398" si="993">U398*0.8</f>
        <v>4.0000000000000001E-3</v>
      </c>
      <c r="W398" s="16">
        <f t="shared" ref="W398:W404" si="994">U398*1.2</f>
        <v>6.0000000000000001E-3</v>
      </c>
      <c r="X398" s="16">
        <v>5.0000000000000001E-3</v>
      </c>
      <c r="Y398" s="16">
        <f t="shared" ref="Y398" si="995">X398*0.8</f>
        <v>4.0000000000000001E-3</v>
      </c>
      <c r="Z398" s="16">
        <f t="shared" ref="Z398:Z404" si="996">X398*1.2</f>
        <v>6.0000000000000001E-3</v>
      </c>
      <c r="AA398" s="16">
        <v>5.0000000000000001E-3</v>
      </c>
      <c r="AB398" s="16">
        <f t="shared" ref="AB398" si="997">AA398*0.8</f>
        <v>4.0000000000000001E-3</v>
      </c>
      <c r="AC398" s="16">
        <f t="shared" ref="AC398:AC404" si="998">AA398*1.2</f>
        <v>6.0000000000000001E-3</v>
      </c>
    </row>
    <row r="399" spans="1:29" x14ac:dyDescent="0.3">
      <c r="A399" s="3" t="s">
        <v>59</v>
      </c>
      <c r="B399" s="33" t="s">
        <v>23</v>
      </c>
      <c r="C399" s="3" t="s">
        <v>74</v>
      </c>
      <c r="D399" s="3" t="s">
        <v>132</v>
      </c>
      <c r="E399" s="33" t="s">
        <v>239</v>
      </c>
      <c r="F399" s="33" t="s">
        <v>230</v>
      </c>
      <c r="G399" s="3" t="s">
        <v>94</v>
      </c>
      <c r="H399" s="3" t="s">
        <v>89</v>
      </c>
      <c r="I399" s="3" t="s">
        <v>237</v>
      </c>
      <c r="J399" s="3" t="s">
        <v>240</v>
      </c>
      <c r="K399" s="3" t="s">
        <v>71</v>
      </c>
      <c r="L399" s="16">
        <v>6.0000000000000001E-3</v>
      </c>
      <c r="M399" s="16">
        <f t="shared" ref="M399:M404" si="999">L399*0.8</f>
        <v>4.8000000000000004E-3</v>
      </c>
      <c r="N399" s="16">
        <f t="shared" ref="N399:N404" si="1000">L399*1.2</f>
        <v>7.1999999999999998E-3</v>
      </c>
      <c r="O399" s="16">
        <v>6.0000000000000001E-3</v>
      </c>
      <c r="P399" s="16">
        <f t="shared" si="989"/>
        <v>4.8000000000000004E-3</v>
      </c>
      <c r="Q399" s="16">
        <f t="shared" si="990"/>
        <v>7.1999999999999998E-3</v>
      </c>
      <c r="R399" s="16">
        <v>6.0000000000000001E-3</v>
      </c>
      <c r="S399" s="16">
        <f t="shared" si="989"/>
        <v>4.8000000000000004E-3</v>
      </c>
      <c r="T399" s="16">
        <f t="shared" si="992"/>
        <v>7.1999999999999998E-3</v>
      </c>
      <c r="U399" s="16">
        <v>6.0000000000000001E-3</v>
      </c>
      <c r="V399" s="16">
        <f t="shared" si="989"/>
        <v>4.8000000000000004E-3</v>
      </c>
      <c r="W399" s="16">
        <f t="shared" si="994"/>
        <v>7.1999999999999998E-3</v>
      </c>
      <c r="X399" s="16">
        <v>6.0000000000000001E-3</v>
      </c>
      <c r="Y399" s="16">
        <f t="shared" si="989"/>
        <v>4.8000000000000004E-3</v>
      </c>
      <c r="Z399" s="16">
        <f t="shared" si="996"/>
        <v>7.1999999999999998E-3</v>
      </c>
      <c r="AA399" s="16">
        <v>6.0000000000000001E-3</v>
      </c>
      <c r="AB399" s="16">
        <f t="shared" si="989"/>
        <v>4.8000000000000004E-3</v>
      </c>
      <c r="AC399" s="16">
        <f t="shared" si="998"/>
        <v>7.1999999999999998E-3</v>
      </c>
    </row>
    <row r="400" spans="1:29" x14ac:dyDescent="0.3">
      <c r="A400" s="3" t="s">
        <v>59</v>
      </c>
      <c r="B400" s="33" t="s">
        <v>23</v>
      </c>
      <c r="C400" s="3" t="s">
        <v>75</v>
      </c>
      <c r="D400" s="3" t="s">
        <v>132</v>
      </c>
      <c r="E400" s="33" t="s">
        <v>239</v>
      </c>
      <c r="F400" s="33" t="s">
        <v>230</v>
      </c>
      <c r="G400" s="3" t="s">
        <v>94</v>
      </c>
      <c r="H400" s="3" t="s">
        <v>89</v>
      </c>
      <c r="I400" s="3" t="s">
        <v>237</v>
      </c>
      <c r="J400" s="3" t="s">
        <v>240</v>
      </c>
      <c r="K400" s="3" t="s">
        <v>71</v>
      </c>
      <c r="L400" s="16">
        <v>1.7999999999999999E-2</v>
      </c>
      <c r="M400" s="16">
        <f t="shared" si="999"/>
        <v>1.44E-2</v>
      </c>
      <c r="N400" s="16">
        <f t="shared" si="1000"/>
        <v>2.1599999999999998E-2</v>
      </c>
      <c r="O400" s="16">
        <v>1.7999999999999999E-2</v>
      </c>
      <c r="P400" s="16">
        <f t="shared" si="989"/>
        <v>1.44E-2</v>
      </c>
      <c r="Q400" s="16">
        <f t="shared" si="990"/>
        <v>2.1599999999999998E-2</v>
      </c>
      <c r="R400" s="16">
        <v>1.7999999999999999E-2</v>
      </c>
      <c r="S400" s="16">
        <f t="shared" si="989"/>
        <v>1.44E-2</v>
      </c>
      <c r="T400" s="16">
        <f t="shared" si="992"/>
        <v>2.1599999999999998E-2</v>
      </c>
      <c r="U400" s="16">
        <v>1.7999999999999999E-2</v>
      </c>
      <c r="V400" s="16">
        <f t="shared" si="989"/>
        <v>1.44E-2</v>
      </c>
      <c r="W400" s="16">
        <f t="shared" si="994"/>
        <v>2.1599999999999998E-2</v>
      </c>
      <c r="X400" s="16">
        <v>1.7999999999999999E-2</v>
      </c>
      <c r="Y400" s="16">
        <f t="shared" si="989"/>
        <v>1.44E-2</v>
      </c>
      <c r="Z400" s="16">
        <f t="shared" si="996"/>
        <v>2.1599999999999998E-2</v>
      </c>
      <c r="AA400" s="16">
        <v>1.7999999999999999E-2</v>
      </c>
      <c r="AB400" s="16">
        <f t="shared" si="989"/>
        <v>1.44E-2</v>
      </c>
      <c r="AC400" s="16">
        <f t="shared" si="998"/>
        <v>2.1599999999999998E-2</v>
      </c>
    </row>
    <row r="401" spans="1:29" x14ac:dyDescent="0.3">
      <c r="A401" s="3" t="s">
        <v>59</v>
      </c>
      <c r="B401" s="33" t="s">
        <v>23</v>
      </c>
      <c r="C401" s="3" t="s">
        <v>130</v>
      </c>
      <c r="D401" s="3" t="s">
        <v>133</v>
      </c>
      <c r="E401" s="33" t="s">
        <v>239</v>
      </c>
      <c r="F401" s="33" t="s">
        <v>230</v>
      </c>
      <c r="G401" s="3" t="s">
        <v>94</v>
      </c>
      <c r="H401" s="3" t="s">
        <v>89</v>
      </c>
      <c r="I401" s="3" t="s">
        <v>237</v>
      </c>
      <c r="J401" s="3" t="s">
        <v>240</v>
      </c>
      <c r="K401" s="3" t="s">
        <v>71</v>
      </c>
      <c r="L401" s="16">
        <v>5.0999999999999997E-2</v>
      </c>
      <c r="M401" s="16">
        <f t="shared" si="999"/>
        <v>4.0800000000000003E-2</v>
      </c>
      <c r="N401" s="16">
        <f t="shared" si="1000"/>
        <v>6.1199999999999991E-2</v>
      </c>
      <c r="O401" s="16">
        <v>5.0999999999999997E-2</v>
      </c>
      <c r="P401" s="16">
        <f t="shared" si="989"/>
        <v>4.0800000000000003E-2</v>
      </c>
      <c r="Q401" s="16">
        <f t="shared" si="990"/>
        <v>6.1199999999999991E-2</v>
      </c>
      <c r="R401" s="16">
        <v>5.0999999999999997E-2</v>
      </c>
      <c r="S401" s="16">
        <f t="shared" si="989"/>
        <v>4.0800000000000003E-2</v>
      </c>
      <c r="T401" s="16">
        <f t="shared" si="992"/>
        <v>6.1199999999999991E-2</v>
      </c>
      <c r="U401" s="16">
        <v>5.0999999999999997E-2</v>
      </c>
      <c r="V401" s="16">
        <f t="shared" si="989"/>
        <v>4.0800000000000003E-2</v>
      </c>
      <c r="W401" s="16">
        <f t="shared" si="994"/>
        <v>6.1199999999999991E-2</v>
      </c>
      <c r="X401" s="16">
        <v>5.0999999999999997E-2</v>
      </c>
      <c r="Y401" s="16">
        <f t="shared" si="989"/>
        <v>4.0800000000000003E-2</v>
      </c>
      <c r="Z401" s="16">
        <f t="shared" si="996"/>
        <v>6.1199999999999991E-2</v>
      </c>
      <c r="AA401" s="16">
        <v>5.0999999999999997E-2</v>
      </c>
      <c r="AB401" s="16">
        <f t="shared" si="989"/>
        <v>4.0800000000000003E-2</v>
      </c>
      <c r="AC401" s="16">
        <f t="shared" si="998"/>
        <v>6.1199999999999991E-2</v>
      </c>
    </row>
    <row r="402" spans="1:29" x14ac:dyDescent="0.3">
      <c r="A402" s="3" t="s">
        <v>59</v>
      </c>
      <c r="B402" s="33" t="s">
        <v>23</v>
      </c>
      <c r="C402" s="3" t="s">
        <v>255</v>
      </c>
      <c r="D402" s="3" t="s">
        <v>256</v>
      </c>
      <c r="E402" s="33" t="s">
        <v>239</v>
      </c>
      <c r="F402" s="33" t="s">
        <v>230</v>
      </c>
      <c r="G402" s="3" t="s">
        <v>94</v>
      </c>
      <c r="H402" s="3" t="s">
        <v>89</v>
      </c>
      <c r="I402" s="3" t="s">
        <v>237</v>
      </c>
      <c r="J402" s="3" t="s">
        <v>240</v>
      </c>
      <c r="K402" s="3" t="s">
        <v>71</v>
      </c>
      <c r="L402" s="16">
        <v>3.2000000000000001E-2</v>
      </c>
      <c r="M402" s="16">
        <f t="shared" ref="M402" si="1001">L402*0.8</f>
        <v>2.5600000000000001E-2</v>
      </c>
      <c r="N402" s="16">
        <f t="shared" ref="N402" si="1002">L402*1.2</f>
        <v>3.8399999999999997E-2</v>
      </c>
      <c r="O402" s="16">
        <v>3.2000000000000001E-2</v>
      </c>
      <c r="P402" s="16">
        <f t="shared" ref="P402" si="1003">O402*0.8</f>
        <v>2.5600000000000001E-2</v>
      </c>
      <c r="Q402" s="16">
        <f t="shared" ref="Q402" si="1004">O402*1.2</f>
        <v>3.8399999999999997E-2</v>
      </c>
      <c r="R402" s="16">
        <v>3.2000000000000001E-2</v>
      </c>
      <c r="S402" s="16">
        <f t="shared" ref="S402" si="1005">R402*0.8</f>
        <v>2.5600000000000001E-2</v>
      </c>
      <c r="T402" s="16">
        <f t="shared" ref="T402" si="1006">R402*1.2</f>
        <v>3.8399999999999997E-2</v>
      </c>
      <c r="U402" s="16">
        <v>3.2000000000000001E-2</v>
      </c>
      <c r="V402" s="16">
        <f t="shared" ref="V402" si="1007">U402*0.8</f>
        <v>2.5600000000000001E-2</v>
      </c>
      <c r="W402" s="16">
        <f t="shared" ref="W402" si="1008">U402*1.2</f>
        <v>3.8399999999999997E-2</v>
      </c>
      <c r="X402" s="16">
        <v>3.2000000000000001E-2</v>
      </c>
      <c r="Y402" s="16">
        <f t="shared" ref="Y402" si="1009">X402*0.8</f>
        <v>2.5600000000000001E-2</v>
      </c>
      <c r="Z402" s="16">
        <f t="shared" ref="Z402" si="1010">X402*1.2</f>
        <v>3.8399999999999997E-2</v>
      </c>
      <c r="AA402" s="16">
        <v>3.2000000000000001E-2</v>
      </c>
      <c r="AB402" s="16">
        <f t="shared" ref="AB402" si="1011">AA402*0.8</f>
        <v>2.5600000000000001E-2</v>
      </c>
      <c r="AC402" s="16">
        <f t="shared" ref="AC402" si="1012">AA402*1.2</f>
        <v>3.8399999999999997E-2</v>
      </c>
    </row>
    <row r="403" spans="1:29" x14ac:dyDescent="0.3">
      <c r="A403" s="3" t="s">
        <v>59</v>
      </c>
      <c r="B403" s="33" t="s">
        <v>23</v>
      </c>
      <c r="C403" s="3" t="s">
        <v>76</v>
      </c>
      <c r="D403" s="3" t="s">
        <v>136</v>
      </c>
      <c r="E403" s="33" t="s">
        <v>239</v>
      </c>
      <c r="F403" s="33" t="s">
        <v>230</v>
      </c>
      <c r="G403" s="3" t="s">
        <v>94</v>
      </c>
      <c r="H403" s="3" t="s">
        <v>89</v>
      </c>
      <c r="I403" s="3" t="s">
        <v>237</v>
      </c>
      <c r="J403" s="3" t="s">
        <v>240</v>
      </c>
      <c r="K403" s="3" t="s">
        <v>71</v>
      </c>
      <c r="L403" s="16">
        <v>3.2000000000000001E-2</v>
      </c>
      <c r="M403" s="16">
        <f t="shared" si="999"/>
        <v>2.5600000000000001E-2</v>
      </c>
      <c r="N403" s="16">
        <f t="shared" si="1000"/>
        <v>3.8399999999999997E-2</v>
      </c>
      <c r="O403" s="16">
        <v>3.2000000000000001E-2</v>
      </c>
      <c r="P403" s="16">
        <f t="shared" si="989"/>
        <v>2.5600000000000001E-2</v>
      </c>
      <c r="Q403" s="16">
        <f t="shared" si="990"/>
        <v>3.8399999999999997E-2</v>
      </c>
      <c r="R403" s="16">
        <v>3.2000000000000001E-2</v>
      </c>
      <c r="S403" s="16">
        <f t="shared" si="989"/>
        <v>2.5600000000000001E-2</v>
      </c>
      <c r="T403" s="16">
        <f t="shared" si="992"/>
        <v>3.8399999999999997E-2</v>
      </c>
      <c r="U403" s="16">
        <v>3.2000000000000001E-2</v>
      </c>
      <c r="V403" s="16">
        <f t="shared" si="989"/>
        <v>2.5600000000000001E-2</v>
      </c>
      <c r="W403" s="16">
        <f t="shared" si="994"/>
        <v>3.8399999999999997E-2</v>
      </c>
      <c r="X403" s="16">
        <v>3.2000000000000001E-2</v>
      </c>
      <c r="Y403" s="16">
        <f t="shared" si="989"/>
        <v>2.5600000000000001E-2</v>
      </c>
      <c r="Z403" s="16">
        <f t="shared" si="996"/>
        <v>3.8399999999999997E-2</v>
      </c>
      <c r="AA403" s="16">
        <v>3.2000000000000001E-2</v>
      </c>
      <c r="AB403" s="16">
        <f t="shared" si="989"/>
        <v>2.5600000000000001E-2</v>
      </c>
      <c r="AC403" s="16">
        <f t="shared" si="998"/>
        <v>3.8399999999999997E-2</v>
      </c>
    </row>
    <row r="404" spans="1:29" x14ac:dyDescent="0.3">
      <c r="A404" s="3" t="s">
        <v>59</v>
      </c>
      <c r="B404" s="33" t="s">
        <v>23</v>
      </c>
      <c r="C404" s="3" t="s">
        <v>134</v>
      </c>
      <c r="D404" s="3" t="s">
        <v>135</v>
      </c>
      <c r="E404" s="33" t="s">
        <v>239</v>
      </c>
      <c r="F404" s="33" t="s">
        <v>230</v>
      </c>
      <c r="G404" s="3" t="s">
        <v>94</v>
      </c>
      <c r="H404" s="3" t="s">
        <v>89</v>
      </c>
      <c r="I404" s="3" t="s">
        <v>237</v>
      </c>
      <c r="J404" s="3" t="s">
        <v>240</v>
      </c>
      <c r="K404" s="3" t="s">
        <v>71</v>
      </c>
      <c r="L404" s="16">
        <v>3.2000000000000001E-2</v>
      </c>
      <c r="M404" s="16">
        <f t="shared" si="999"/>
        <v>2.5600000000000001E-2</v>
      </c>
      <c r="N404" s="16">
        <f t="shared" si="1000"/>
        <v>3.8399999999999997E-2</v>
      </c>
      <c r="O404" s="16">
        <v>3.2000000000000001E-2</v>
      </c>
      <c r="P404" s="16">
        <f t="shared" si="989"/>
        <v>2.5600000000000001E-2</v>
      </c>
      <c r="Q404" s="16">
        <f t="shared" si="990"/>
        <v>3.8399999999999997E-2</v>
      </c>
      <c r="R404" s="16">
        <v>3.2000000000000001E-2</v>
      </c>
      <c r="S404" s="16">
        <f t="shared" si="989"/>
        <v>2.5600000000000001E-2</v>
      </c>
      <c r="T404" s="16">
        <f t="shared" si="992"/>
        <v>3.8399999999999997E-2</v>
      </c>
      <c r="U404" s="16">
        <v>3.2000000000000001E-2</v>
      </c>
      <c r="V404" s="16">
        <f t="shared" si="989"/>
        <v>2.5600000000000001E-2</v>
      </c>
      <c r="W404" s="16">
        <f t="shared" si="994"/>
        <v>3.8399999999999997E-2</v>
      </c>
      <c r="X404" s="16">
        <v>3.2000000000000001E-2</v>
      </c>
      <c r="Y404" s="16">
        <f t="shared" si="989"/>
        <v>2.5600000000000001E-2</v>
      </c>
      <c r="Z404" s="16">
        <f t="shared" si="996"/>
        <v>3.8399999999999997E-2</v>
      </c>
      <c r="AA404" s="16">
        <v>3.2000000000000001E-2</v>
      </c>
      <c r="AB404" s="16">
        <f t="shared" si="989"/>
        <v>2.5600000000000001E-2</v>
      </c>
      <c r="AC404" s="16">
        <f t="shared" si="998"/>
        <v>3.8399999999999997E-2</v>
      </c>
    </row>
    <row r="405" spans="1:29" x14ac:dyDescent="0.3">
      <c r="A405" s="3" t="s">
        <v>59</v>
      </c>
      <c r="B405" s="33" t="s">
        <v>23</v>
      </c>
      <c r="C405" s="33" t="s">
        <v>23</v>
      </c>
      <c r="D405" s="3" t="s">
        <v>23</v>
      </c>
      <c r="E405" s="33" t="s">
        <v>60</v>
      </c>
      <c r="F405" s="33" t="s">
        <v>121</v>
      </c>
      <c r="G405" s="3"/>
      <c r="H405" s="3"/>
      <c r="I405" s="3"/>
      <c r="J405" s="3"/>
      <c r="K405" s="3" t="s">
        <v>71</v>
      </c>
      <c r="L405" s="14">
        <v>4.5</v>
      </c>
      <c r="M405" s="14">
        <v>1.5</v>
      </c>
      <c r="N405" s="14">
        <v>9</v>
      </c>
      <c r="O405" s="14">
        <v>4.5</v>
      </c>
      <c r="P405" s="14">
        <v>1.5</v>
      </c>
      <c r="Q405" s="14">
        <v>9</v>
      </c>
      <c r="R405" s="14">
        <v>4.5</v>
      </c>
      <c r="S405" s="14">
        <v>1.5</v>
      </c>
      <c r="T405" s="14">
        <v>9</v>
      </c>
      <c r="U405" s="14">
        <v>4.5</v>
      </c>
      <c r="V405" s="14">
        <v>1.5</v>
      </c>
      <c r="W405" s="14">
        <v>9</v>
      </c>
      <c r="X405" s="14">
        <v>3.5</v>
      </c>
      <c r="Y405" s="14">
        <v>1.5</v>
      </c>
      <c r="Z405" s="14">
        <v>9</v>
      </c>
      <c r="AA405" s="14">
        <v>3.5</v>
      </c>
      <c r="AB405" s="14">
        <v>1.5</v>
      </c>
      <c r="AC405" s="14">
        <v>9</v>
      </c>
    </row>
    <row r="406" spans="1:29" x14ac:dyDescent="0.3">
      <c r="A406" s="3" t="s">
        <v>59</v>
      </c>
      <c r="B406" s="33" t="s">
        <v>21</v>
      </c>
      <c r="C406" s="33" t="s">
        <v>23</v>
      </c>
      <c r="D406" s="3" t="s">
        <v>23</v>
      </c>
      <c r="E406" s="33" t="s">
        <v>61</v>
      </c>
      <c r="F406" s="33" t="s">
        <v>122</v>
      </c>
      <c r="G406" s="3"/>
      <c r="H406" s="3"/>
      <c r="I406" s="3"/>
      <c r="J406" s="3"/>
      <c r="K406" s="3" t="s">
        <v>71</v>
      </c>
      <c r="L406" s="15">
        <v>22</v>
      </c>
      <c r="M406" s="15">
        <v>13</v>
      </c>
      <c r="N406" s="15">
        <v>36</v>
      </c>
      <c r="O406" s="15">
        <v>22</v>
      </c>
      <c r="P406" s="15">
        <v>13</v>
      </c>
      <c r="Q406" s="15">
        <v>36</v>
      </c>
      <c r="R406" s="15">
        <v>22</v>
      </c>
      <c r="S406" s="15">
        <v>13</v>
      </c>
      <c r="T406" s="15">
        <v>36</v>
      </c>
      <c r="U406" s="15">
        <v>22</v>
      </c>
      <c r="V406" s="15">
        <v>13</v>
      </c>
      <c r="W406" s="15">
        <v>36</v>
      </c>
      <c r="X406" s="15">
        <v>18</v>
      </c>
      <c r="Y406" s="15">
        <v>13</v>
      </c>
      <c r="Z406" s="15">
        <v>36</v>
      </c>
      <c r="AA406" s="15">
        <v>18</v>
      </c>
      <c r="AB406" s="15">
        <v>13</v>
      </c>
      <c r="AC406" s="15">
        <v>36</v>
      </c>
    </row>
    <row r="407" spans="1:29" x14ac:dyDescent="0.3">
      <c r="A407" s="3" t="s">
        <v>59</v>
      </c>
      <c r="B407" s="33" t="s">
        <v>176</v>
      </c>
      <c r="C407" s="33" t="s">
        <v>23</v>
      </c>
      <c r="D407" s="3" t="s">
        <v>23</v>
      </c>
      <c r="E407" s="33" t="s">
        <v>61</v>
      </c>
      <c r="F407" s="33" t="s">
        <v>122</v>
      </c>
      <c r="G407" s="3"/>
      <c r="H407" s="3"/>
      <c r="I407" s="3"/>
      <c r="J407" s="3"/>
      <c r="K407" s="3" t="s">
        <v>71</v>
      </c>
      <c r="L407" s="15">
        <v>33</v>
      </c>
      <c r="M407" s="15">
        <v>19.5</v>
      </c>
      <c r="N407" s="15">
        <v>54</v>
      </c>
      <c r="O407" s="15">
        <v>33</v>
      </c>
      <c r="P407" s="15">
        <v>19.5</v>
      </c>
      <c r="Q407" s="15">
        <v>54</v>
      </c>
      <c r="R407" s="15">
        <v>33</v>
      </c>
      <c r="S407" s="15">
        <v>19.5</v>
      </c>
      <c r="T407" s="15">
        <v>54</v>
      </c>
      <c r="U407" s="15">
        <v>33</v>
      </c>
      <c r="V407" s="15">
        <v>19.5</v>
      </c>
      <c r="W407" s="15">
        <v>54</v>
      </c>
      <c r="X407" s="15">
        <v>27</v>
      </c>
      <c r="Y407" s="15">
        <v>19.5</v>
      </c>
      <c r="Z407" s="15">
        <v>54</v>
      </c>
      <c r="AA407" s="15">
        <v>27</v>
      </c>
      <c r="AB407" s="15">
        <v>19.5</v>
      </c>
      <c r="AC407" s="15">
        <v>54</v>
      </c>
    </row>
    <row r="408" spans="1:29" x14ac:dyDescent="0.3">
      <c r="A408" s="3" t="s">
        <v>59</v>
      </c>
      <c r="B408" s="33" t="s">
        <v>168</v>
      </c>
      <c r="C408" s="33" t="s">
        <v>23</v>
      </c>
      <c r="D408" s="3" t="s">
        <v>23</v>
      </c>
      <c r="E408" s="33" t="s">
        <v>61</v>
      </c>
      <c r="F408" s="33" t="s">
        <v>122</v>
      </c>
      <c r="G408" s="3"/>
      <c r="H408" s="3"/>
      <c r="I408" s="3"/>
      <c r="J408" s="3"/>
      <c r="K408" s="3" t="s">
        <v>71</v>
      </c>
      <c r="L408" s="15"/>
      <c r="M408" s="15"/>
      <c r="N408" s="15"/>
      <c r="O408" s="15"/>
      <c r="P408" s="15"/>
      <c r="Q408" s="15"/>
      <c r="R408" s="15"/>
      <c r="S408" s="15"/>
      <c r="T408" s="15"/>
      <c r="U408" s="15"/>
      <c r="V408" s="15"/>
      <c r="W408" s="15"/>
      <c r="X408" s="15">
        <v>27</v>
      </c>
      <c r="Y408" s="15">
        <v>19.5</v>
      </c>
      <c r="Z408" s="15">
        <v>54</v>
      </c>
      <c r="AA408" s="15">
        <v>27</v>
      </c>
      <c r="AB408" s="15">
        <v>19.5</v>
      </c>
      <c r="AC408" s="15">
        <v>54</v>
      </c>
    </row>
    <row r="409" spans="1:29" x14ac:dyDescent="0.3">
      <c r="A409" s="3" t="s">
        <v>59</v>
      </c>
      <c r="B409" s="33" t="s">
        <v>193</v>
      </c>
      <c r="C409" s="33" t="s">
        <v>23</v>
      </c>
      <c r="D409" s="3" t="s">
        <v>23</v>
      </c>
      <c r="E409" s="33" t="s">
        <v>62</v>
      </c>
      <c r="F409" s="33" t="s">
        <v>122</v>
      </c>
      <c r="G409" s="3"/>
      <c r="H409" s="3"/>
      <c r="I409" s="3"/>
      <c r="J409" s="3"/>
      <c r="K409" s="3" t="s">
        <v>71</v>
      </c>
      <c r="L409" s="15">
        <v>40.5</v>
      </c>
      <c r="M409" s="15">
        <v>27</v>
      </c>
      <c r="N409" s="15">
        <v>110</v>
      </c>
      <c r="O409" s="15">
        <v>40.5</v>
      </c>
      <c r="P409" s="15">
        <v>27</v>
      </c>
      <c r="Q409" s="15">
        <v>110</v>
      </c>
      <c r="R409" s="15">
        <v>40.5</v>
      </c>
      <c r="S409" s="15">
        <v>27</v>
      </c>
      <c r="T409" s="15">
        <v>110</v>
      </c>
      <c r="U409" s="15">
        <v>40.5</v>
      </c>
      <c r="V409" s="15">
        <v>27</v>
      </c>
      <c r="W409" s="15">
        <v>110</v>
      </c>
      <c r="X409" s="15">
        <v>40.5</v>
      </c>
      <c r="Y409" s="15">
        <v>27</v>
      </c>
      <c r="Z409" s="15">
        <v>110</v>
      </c>
      <c r="AA409" s="15">
        <v>40.5</v>
      </c>
      <c r="AB409" s="15">
        <v>27</v>
      </c>
      <c r="AC409" s="15">
        <v>110</v>
      </c>
    </row>
    <row r="410" spans="1:29" x14ac:dyDescent="0.3">
      <c r="A410" s="3" t="s">
        <v>59</v>
      </c>
      <c r="B410" s="33" t="s">
        <v>36</v>
      </c>
      <c r="C410" s="33" t="s">
        <v>23</v>
      </c>
      <c r="D410" s="3" t="s">
        <v>23</v>
      </c>
      <c r="E410" s="33" t="s">
        <v>62</v>
      </c>
      <c r="F410" s="33" t="s">
        <v>122</v>
      </c>
      <c r="G410" s="3"/>
      <c r="H410" s="3"/>
      <c r="I410" s="3"/>
      <c r="J410" s="3"/>
      <c r="K410" s="3" t="s">
        <v>71</v>
      </c>
      <c r="L410" s="15">
        <v>54</v>
      </c>
      <c r="M410" s="15">
        <v>36</v>
      </c>
      <c r="N410" s="15">
        <v>110</v>
      </c>
      <c r="O410" s="15">
        <v>54</v>
      </c>
      <c r="P410" s="15">
        <v>36</v>
      </c>
      <c r="Q410" s="15">
        <v>110</v>
      </c>
      <c r="R410" s="15">
        <v>54</v>
      </c>
      <c r="S410" s="15">
        <v>36</v>
      </c>
      <c r="T410" s="15">
        <v>110</v>
      </c>
      <c r="U410" s="15">
        <v>54</v>
      </c>
      <c r="V410" s="15">
        <v>36</v>
      </c>
      <c r="W410" s="15">
        <v>110</v>
      </c>
      <c r="X410" s="15">
        <v>27</v>
      </c>
      <c r="Y410" s="15">
        <v>18</v>
      </c>
      <c r="Z410" s="15">
        <v>110</v>
      </c>
      <c r="AA410" s="15">
        <v>27</v>
      </c>
      <c r="AB410" s="15">
        <v>18</v>
      </c>
      <c r="AC410" s="15">
        <v>110</v>
      </c>
    </row>
    <row r="411" spans="1:29" x14ac:dyDescent="0.3">
      <c r="A411" s="3" t="s">
        <v>59</v>
      </c>
      <c r="B411" s="33" t="s">
        <v>35</v>
      </c>
      <c r="C411" s="33" t="s">
        <v>23</v>
      </c>
      <c r="D411" s="3" t="s">
        <v>23</v>
      </c>
      <c r="E411" s="33" t="s">
        <v>62</v>
      </c>
      <c r="F411" s="33" t="s">
        <v>122</v>
      </c>
      <c r="G411" s="3"/>
      <c r="H411" s="3"/>
      <c r="I411" s="3"/>
      <c r="J411" s="3"/>
      <c r="K411" s="3" t="s">
        <v>71</v>
      </c>
      <c r="L411" s="15">
        <v>54</v>
      </c>
      <c r="M411" s="15">
        <v>36</v>
      </c>
      <c r="N411" s="15">
        <v>160</v>
      </c>
      <c r="O411" s="15">
        <v>54</v>
      </c>
      <c r="P411" s="15">
        <v>36</v>
      </c>
      <c r="Q411" s="15">
        <v>160</v>
      </c>
      <c r="R411" s="15">
        <v>54</v>
      </c>
      <c r="S411" s="15">
        <v>36</v>
      </c>
      <c r="T411" s="15">
        <v>160</v>
      </c>
      <c r="U411" s="15">
        <v>54</v>
      </c>
      <c r="V411" s="15">
        <v>36</v>
      </c>
      <c r="W411" s="15">
        <v>160</v>
      </c>
      <c r="X411" s="15">
        <v>54</v>
      </c>
      <c r="Y411" s="15">
        <v>36</v>
      </c>
      <c r="Z411" s="15">
        <v>160</v>
      </c>
      <c r="AA411" s="15">
        <v>54</v>
      </c>
      <c r="AB411" s="15">
        <v>36</v>
      </c>
      <c r="AC411" s="15">
        <v>160</v>
      </c>
    </row>
    <row r="412" spans="1:29" x14ac:dyDescent="0.3">
      <c r="A412" s="3" t="s">
        <v>59</v>
      </c>
      <c r="B412" s="33" t="s">
        <v>192</v>
      </c>
      <c r="C412" s="3" t="s">
        <v>73</v>
      </c>
      <c r="D412" s="3" t="s">
        <v>132</v>
      </c>
      <c r="E412" s="33" t="s">
        <v>56</v>
      </c>
      <c r="F412" s="33" t="s">
        <v>123</v>
      </c>
      <c r="G412" s="3"/>
      <c r="H412" s="3"/>
      <c r="I412" s="3"/>
      <c r="J412" s="3"/>
      <c r="K412" s="3" t="s">
        <v>71</v>
      </c>
      <c r="L412" s="15">
        <v>650</v>
      </c>
      <c r="M412" s="15">
        <v>450</v>
      </c>
      <c r="N412" s="15">
        <v>900</v>
      </c>
      <c r="O412" s="15">
        <v>650</v>
      </c>
      <c r="P412" s="15">
        <v>450</v>
      </c>
      <c r="Q412" s="15">
        <v>900</v>
      </c>
      <c r="R412" s="15">
        <v>650</v>
      </c>
      <c r="S412" s="15">
        <v>450</v>
      </c>
      <c r="T412" s="15">
        <v>900</v>
      </c>
      <c r="U412" s="15">
        <v>650</v>
      </c>
      <c r="V412" s="15">
        <v>450</v>
      </c>
      <c r="W412" s="15">
        <v>900</v>
      </c>
      <c r="X412" s="15">
        <v>650</v>
      </c>
      <c r="Y412" s="15">
        <v>450</v>
      </c>
      <c r="Z412" s="15">
        <v>900</v>
      </c>
      <c r="AA412" s="15">
        <v>650</v>
      </c>
      <c r="AB412" s="15">
        <v>450</v>
      </c>
      <c r="AC412" s="15">
        <v>900</v>
      </c>
    </row>
    <row r="413" spans="1:29" ht="14.4" x14ac:dyDescent="0.3">
      <c r="A413" s="3" t="s">
        <v>59</v>
      </c>
      <c r="B413" s="33" t="s">
        <v>192</v>
      </c>
      <c r="C413" s="3" t="s">
        <v>74</v>
      </c>
      <c r="D413" s="3" t="s">
        <v>132</v>
      </c>
      <c r="E413" s="33" t="s">
        <v>56</v>
      </c>
      <c r="F413" s="33" t="s">
        <v>123</v>
      </c>
      <c r="G413" s="3"/>
      <c r="H413" s="3"/>
      <c r="I413" s="7" t="s">
        <v>246</v>
      </c>
      <c r="J413" s="3" t="s">
        <v>247</v>
      </c>
      <c r="K413" s="3" t="s">
        <v>71</v>
      </c>
      <c r="L413" s="15"/>
      <c r="M413" s="15"/>
      <c r="N413" s="15"/>
      <c r="O413" s="15">
        <v>2021</v>
      </c>
      <c r="P413" s="15">
        <f>O413*0.8</f>
        <v>1616.8000000000002</v>
      </c>
      <c r="Q413" s="15">
        <f>O413*1.2</f>
        <v>2425.1999999999998</v>
      </c>
      <c r="R413" s="15">
        <v>2696</v>
      </c>
      <c r="S413" s="15">
        <f>R413*0.8</f>
        <v>2156.8000000000002</v>
      </c>
      <c r="T413" s="15">
        <f>R413*1.2</f>
        <v>3235.2</v>
      </c>
      <c r="U413" s="15">
        <v>2696</v>
      </c>
      <c r="V413" s="15">
        <f t="shared" ref="V413:AB418" si="1013">U413*0.8</f>
        <v>2156.8000000000002</v>
      </c>
      <c r="W413" s="15">
        <f t="shared" ref="W413:W418" si="1014">U413*1.2</f>
        <v>3235.2</v>
      </c>
      <c r="X413" s="15">
        <v>2696</v>
      </c>
      <c r="Y413" s="15">
        <f t="shared" ref="Y413" si="1015">X413*0.8</f>
        <v>2156.8000000000002</v>
      </c>
      <c r="Z413" s="15">
        <f t="shared" ref="Z413:Z418" si="1016">X413*1.2</f>
        <v>3235.2</v>
      </c>
      <c r="AA413" s="15">
        <v>2696</v>
      </c>
      <c r="AB413" s="15">
        <f t="shared" ref="AB413" si="1017">AA413*0.8</f>
        <v>2156.8000000000002</v>
      </c>
      <c r="AC413" s="15">
        <f t="shared" ref="AC413:AC418" si="1018">AA413*1.2</f>
        <v>3235.2</v>
      </c>
    </row>
    <row r="414" spans="1:29" ht="14.4" x14ac:dyDescent="0.3">
      <c r="A414" s="3" t="s">
        <v>59</v>
      </c>
      <c r="B414" s="33" t="s">
        <v>192</v>
      </c>
      <c r="C414" s="3" t="s">
        <v>75</v>
      </c>
      <c r="D414" s="3" t="s">
        <v>132</v>
      </c>
      <c r="E414" s="33" t="s">
        <v>56</v>
      </c>
      <c r="F414" s="33" t="s">
        <v>123</v>
      </c>
      <c r="G414" s="3"/>
      <c r="H414" s="3"/>
      <c r="I414" s="7" t="s">
        <v>246</v>
      </c>
      <c r="J414" s="3" t="s">
        <v>247</v>
      </c>
      <c r="K414" s="3" t="s">
        <v>71</v>
      </c>
      <c r="L414" s="15"/>
      <c r="M414" s="15"/>
      <c r="N414" s="15"/>
      <c r="O414" s="15">
        <v>2021</v>
      </c>
      <c r="P414" s="15">
        <f t="shared" ref="P414:P418" si="1019">O414*0.8</f>
        <v>1616.8000000000002</v>
      </c>
      <c r="Q414" s="15">
        <f t="shared" ref="Q414:Q418" si="1020">O414*1.2</f>
        <v>2425.1999999999998</v>
      </c>
      <c r="R414" s="15">
        <v>2696</v>
      </c>
      <c r="S414" s="15">
        <f t="shared" ref="S414:S418" si="1021">R414*0.8</f>
        <v>2156.8000000000002</v>
      </c>
      <c r="T414" s="15">
        <f t="shared" ref="T414:T418" si="1022">R414*1.2</f>
        <v>3235.2</v>
      </c>
      <c r="U414" s="15">
        <v>2696</v>
      </c>
      <c r="V414" s="15">
        <f t="shared" si="1013"/>
        <v>2156.8000000000002</v>
      </c>
      <c r="W414" s="15">
        <f t="shared" si="1014"/>
        <v>3235.2</v>
      </c>
      <c r="X414" s="15">
        <v>2696</v>
      </c>
      <c r="Y414" s="15">
        <f t="shared" si="1013"/>
        <v>2156.8000000000002</v>
      </c>
      <c r="Z414" s="15">
        <f t="shared" si="1016"/>
        <v>3235.2</v>
      </c>
      <c r="AA414" s="15">
        <v>2696</v>
      </c>
      <c r="AB414" s="15">
        <f t="shared" si="1013"/>
        <v>2156.8000000000002</v>
      </c>
      <c r="AC414" s="15">
        <f t="shared" si="1018"/>
        <v>3235.2</v>
      </c>
    </row>
    <row r="415" spans="1:29" ht="14.4" x14ac:dyDescent="0.3">
      <c r="A415" s="3" t="s">
        <v>59</v>
      </c>
      <c r="B415" s="33" t="s">
        <v>192</v>
      </c>
      <c r="C415" s="3" t="s">
        <v>130</v>
      </c>
      <c r="D415" s="3" t="s">
        <v>133</v>
      </c>
      <c r="E415" s="33" t="s">
        <v>56</v>
      </c>
      <c r="F415" s="33" t="s">
        <v>123</v>
      </c>
      <c r="G415" s="3"/>
      <c r="H415" s="3"/>
      <c r="I415" s="7" t="s">
        <v>246</v>
      </c>
      <c r="J415" s="3" t="s">
        <v>247</v>
      </c>
      <c r="K415" s="3" t="s">
        <v>71</v>
      </c>
      <c r="L415" s="15"/>
      <c r="M415" s="15"/>
      <c r="N415" s="15"/>
      <c r="O415" s="15">
        <v>2386</v>
      </c>
      <c r="P415" s="15">
        <f t="shared" si="1019"/>
        <v>1908.8000000000002</v>
      </c>
      <c r="Q415" s="15">
        <f t="shared" si="1020"/>
        <v>2863.2</v>
      </c>
      <c r="R415" s="15">
        <v>3172</v>
      </c>
      <c r="S415" s="15">
        <f t="shared" si="1021"/>
        <v>2537.6000000000004</v>
      </c>
      <c r="T415" s="15">
        <f t="shared" si="1022"/>
        <v>3806.3999999999996</v>
      </c>
      <c r="U415" s="15">
        <v>3172</v>
      </c>
      <c r="V415" s="15">
        <f t="shared" si="1013"/>
        <v>2537.6000000000004</v>
      </c>
      <c r="W415" s="15">
        <f t="shared" si="1014"/>
        <v>3806.3999999999996</v>
      </c>
      <c r="X415" s="15">
        <v>3172</v>
      </c>
      <c r="Y415" s="15">
        <f t="shared" si="1013"/>
        <v>2537.6000000000004</v>
      </c>
      <c r="Z415" s="15">
        <f t="shared" si="1016"/>
        <v>3806.3999999999996</v>
      </c>
      <c r="AA415" s="15">
        <v>3172</v>
      </c>
      <c r="AB415" s="15">
        <f t="shared" si="1013"/>
        <v>2537.6000000000004</v>
      </c>
      <c r="AC415" s="15">
        <f t="shared" si="1018"/>
        <v>3806.3999999999996</v>
      </c>
    </row>
    <row r="416" spans="1:29" ht="14.4" x14ac:dyDescent="0.3">
      <c r="A416" s="3" t="s">
        <v>59</v>
      </c>
      <c r="B416" s="33" t="s">
        <v>192</v>
      </c>
      <c r="C416" s="3" t="s">
        <v>255</v>
      </c>
      <c r="D416" s="3" t="s">
        <v>256</v>
      </c>
      <c r="E416" s="33" t="s">
        <v>56</v>
      </c>
      <c r="F416" s="33" t="s">
        <v>123</v>
      </c>
      <c r="G416" s="3"/>
      <c r="H416" s="3"/>
      <c r="I416" s="7" t="s">
        <v>246</v>
      </c>
      <c r="J416" s="3" t="s">
        <v>247</v>
      </c>
      <c r="K416" s="3" t="s">
        <v>71</v>
      </c>
      <c r="L416" s="15"/>
      <c r="M416" s="15"/>
      <c r="N416" s="15"/>
      <c r="O416" s="15">
        <v>2763</v>
      </c>
      <c r="P416" s="15">
        <f t="shared" ref="P416" si="1023">O416*0.8</f>
        <v>2210.4</v>
      </c>
      <c r="Q416" s="15">
        <f t="shared" ref="Q416" si="1024">O416*1.2</f>
        <v>3315.6</v>
      </c>
      <c r="R416" s="15">
        <v>3661</v>
      </c>
      <c r="S416" s="15">
        <f t="shared" ref="S416" si="1025">R416*0.8</f>
        <v>2928.8</v>
      </c>
      <c r="T416" s="15">
        <f t="shared" ref="T416" si="1026">R416*1.2</f>
        <v>4393.2</v>
      </c>
      <c r="U416" s="15">
        <v>3661</v>
      </c>
      <c r="V416" s="15">
        <f t="shared" ref="V416" si="1027">U416*0.8</f>
        <v>2928.8</v>
      </c>
      <c r="W416" s="15">
        <f t="shared" ref="W416" si="1028">U416*1.2</f>
        <v>4393.2</v>
      </c>
      <c r="X416" s="15">
        <v>3661</v>
      </c>
      <c r="Y416" s="15">
        <f t="shared" ref="Y416" si="1029">X416*0.8</f>
        <v>2928.8</v>
      </c>
      <c r="Z416" s="15">
        <f t="shared" ref="Z416" si="1030">X416*1.2</f>
        <v>4393.2</v>
      </c>
      <c r="AA416" s="15">
        <v>3661</v>
      </c>
      <c r="AB416" s="15">
        <f t="shared" ref="AB416" si="1031">AA416*0.8</f>
        <v>2928.8</v>
      </c>
      <c r="AC416" s="15">
        <f t="shared" ref="AC416" si="1032">AA416*1.2</f>
        <v>4393.2</v>
      </c>
    </row>
    <row r="417" spans="1:29" ht="14.4" x14ac:dyDescent="0.3">
      <c r="A417" s="3" t="s">
        <v>59</v>
      </c>
      <c r="B417" s="33" t="s">
        <v>192</v>
      </c>
      <c r="C417" s="3" t="s">
        <v>76</v>
      </c>
      <c r="D417" s="3" t="s">
        <v>136</v>
      </c>
      <c r="E417" s="33" t="s">
        <v>56</v>
      </c>
      <c r="F417" s="33" t="s">
        <v>123</v>
      </c>
      <c r="G417" s="3"/>
      <c r="H417" s="3"/>
      <c r="I417" s="7" t="s">
        <v>246</v>
      </c>
      <c r="J417" s="3" t="s">
        <v>247</v>
      </c>
      <c r="K417" s="3" t="s">
        <v>71</v>
      </c>
      <c r="L417" s="15"/>
      <c r="M417" s="15"/>
      <c r="N417" s="15"/>
      <c r="O417" s="15">
        <v>2763</v>
      </c>
      <c r="P417" s="15">
        <f t="shared" si="1019"/>
        <v>2210.4</v>
      </c>
      <c r="Q417" s="15">
        <f t="shared" si="1020"/>
        <v>3315.6</v>
      </c>
      <c r="R417" s="15">
        <v>3661</v>
      </c>
      <c r="S417" s="15">
        <f t="shared" si="1021"/>
        <v>2928.8</v>
      </c>
      <c r="T417" s="15">
        <f t="shared" si="1022"/>
        <v>4393.2</v>
      </c>
      <c r="U417" s="15">
        <v>3661</v>
      </c>
      <c r="V417" s="15">
        <f t="shared" si="1013"/>
        <v>2928.8</v>
      </c>
      <c r="W417" s="15">
        <f t="shared" si="1014"/>
        <v>4393.2</v>
      </c>
      <c r="X417" s="15">
        <v>3661</v>
      </c>
      <c r="Y417" s="15">
        <f t="shared" si="1013"/>
        <v>2928.8</v>
      </c>
      <c r="Z417" s="15">
        <f t="shared" si="1016"/>
        <v>4393.2</v>
      </c>
      <c r="AA417" s="15">
        <v>3661</v>
      </c>
      <c r="AB417" s="15">
        <f t="shared" si="1013"/>
        <v>2928.8</v>
      </c>
      <c r="AC417" s="15">
        <f t="shared" si="1018"/>
        <v>4393.2</v>
      </c>
    </row>
    <row r="418" spans="1:29" ht="14.4" x14ac:dyDescent="0.3">
      <c r="A418" s="3" t="s">
        <v>59</v>
      </c>
      <c r="B418" s="33" t="s">
        <v>192</v>
      </c>
      <c r="C418" s="3" t="s">
        <v>134</v>
      </c>
      <c r="D418" s="3" t="s">
        <v>135</v>
      </c>
      <c r="E418" s="33" t="s">
        <v>56</v>
      </c>
      <c r="F418" s="33" t="s">
        <v>123</v>
      </c>
      <c r="G418" s="3"/>
      <c r="H418" s="3"/>
      <c r="I418" s="7" t="s">
        <v>246</v>
      </c>
      <c r="J418" s="3" t="s">
        <v>247</v>
      </c>
      <c r="K418" s="3" t="s">
        <v>71</v>
      </c>
      <c r="L418" s="15"/>
      <c r="M418" s="15"/>
      <c r="N418" s="15"/>
      <c r="O418" s="15">
        <v>2763</v>
      </c>
      <c r="P418" s="15">
        <f t="shared" si="1019"/>
        <v>2210.4</v>
      </c>
      <c r="Q418" s="15">
        <f t="shared" si="1020"/>
        <v>3315.6</v>
      </c>
      <c r="R418" s="15">
        <v>3661</v>
      </c>
      <c r="S418" s="15">
        <f t="shared" si="1021"/>
        <v>2928.8</v>
      </c>
      <c r="T418" s="15">
        <f t="shared" si="1022"/>
        <v>4393.2</v>
      </c>
      <c r="U418" s="15">
        <v>3661</v>
      </c>
      <c r="V418" s="15">
        <f t="shared" si="1013"/>
        <v>2928.8</v>
      </c>
      <c r="W418" s="15">
        <f t="shared" si="1014"/>
        <v>4393.2</v>
      </c>
      <c r="X418" s="15">
        <v>3661</v>
      </c>
      <c r="Y418" s="15">
        <f t="shared" si="1013"/>
        <v>2928.8</v>
      </c>
      <c r="Z418" s="15">
        <f t="shared" si="1016"/>
        <v>4393.2</v>
      </c>
      <c r="AA418" s="15">
        <v>3661</v>
      </c>
      <c r="AB418" s="15">
        <f t="shared" si="1013"/>
        <v>2928.8</v>
      </c>
      <c r="AC418" s="15">
        <f t="shared" si="1018"/>
        <v>4393.2</v>
      </c>
    </row>
    <row r="419" spans="1:29" x14ac:dyDescent="0.3">
      <c r="A419" s="3" t="s">
        <v>59</v>
      </c>
      <c r="B419" s="33" t="s">
        <v>243</v>
      </c>
      <c r="C419" s="33" t="s">
        <v>23</v>
      </c>
      <c r="D419" s="3" t="s">
        <v>23</v>
      </c>
      <c r="E419" s="33" t="s">
        <v>245</v>
      </c>
      <c r="F419" s="33" t="s">
        <v>121</v>
      </c>
      <c r="G419" s="3" t="s">
        <v>93</v>
      </c>
      <c r="H419" s="3" t="s">
        <v>89</v>
      </c>
      <c r="I419" s="3"/>
      <c r="J419" s="3" t="s">
        <v>244</v>
      </c>
      <c r="K419" s="3" t="s">
        <v>71</v>
      </c>
      <c r="L419" s="31">
        <v>1</v>
      </c>
      <c r="M419" s="31">
        <v>0.8</v>
      </c>
      <c r="N419" s="31">
        <v>1.2</v>
      </c>
      <c r="O419" s="31">
        <v>1</v>
      </c>
      <c r="P419" s="31">
        <v>0.8</v>
      </c>
      <c r="Q419" s="31">
        <v>1.2</v>
      </c>
      <c r="R419" s="31">
        <v>1</v>
      </c>
      <c r="S419" s="31">
        <v>0.8</v>
      </c>
      <c r="T419" s="31">
        <v>1.2</v>
      </c>
      <c r="U419" s="31">
        <v>1</v>
      </c>
      <c r="V419" s="31">
        <v>0.8</v>
      </c>
      <c r="W419" s="31">
        <v>1.2</v>
      </c>
      <c r="X419" s="31">
        <v>1</v>
      </c>
      <c r="Y419" s="31">
        <v>0.8</v>
      </c>
      <c r="Z419" s="31">
        <v>1.2</v>
      </c>
      <c r="AA419" s="31">
        <v>1</v>
      </c>
      <c r="AB419" s="31">
        <v>0.8</v>
      </c>
      <c r="AC419" s="31">
        <v>1.2</v>
      </c>
    </row>
    <row r="420" spans="1:29" x14ac:dyDescent="0.3">
      <c r="A420" s="3" t="s">
        <v>59</v>
      </c>
      <c r="B420" s="33" t="s">
        <v>21</v>
      </c>
      <c r="C420" s="33" t="s">
        <v>23</v>
      </c>
      <c r="D420" s="3" t="s">
        <v>23</v>
      </c>
      <c r="E420" s="33" t="s">
        <v>57</v>
      </c>
      <c r="F420" s="33" t="s">
        <v>123</v>
      </c>
      <c r="G420" s="3"/>
      <c r="H420" s="3"/>
      <c r="I420" s="3"/>
      <c r="J420" s="3"/>
      <c r="K420" s="3" t="s">
        <v>71</v>
      </c>
      <c r="L420" s="15">
        <v>300</v>
      </c>
      <c r="M420" s="15">
        <v>200</v>
      </c>
      <c r="N420" s="15">
        <v>450</v>
      </c>
      <c r="O420" s="15">
        <v>300</v>
      </c>
      <c r="P420" s="15">
        <v>200</v>
      </c>
      <c r="Q420" s="15">
        <v>450</v>
      </c>
      <c r="R420" s="15">
        <v>300</v>
      </c>
      <c r="S420" s="15">
        <v>200</v>
      </c>
      <c r="T420" s="15">
        <v>450</v>
      </c>
      <c r="U420" s="15">
        <v>300</v>
      </c>
      <c r="V420" s="15">
        <v>200</v>
      </c>
      <c r="W420" s="15">
        <v>450</v>
      </c>
      <c r="X420" s="15">
        <v>300</v>
      </c>
      <c r="Y420" s="15">
        <v>200</v>
      </c>
      <c r="Z420" s="15">
        <v>450</v>
      </c>
      <c r="AA420" s="15">
        <v>300</v>
      </c>
      <c r="AB420" s="15">
        <v>200</v>
      </c>
      <c r="AC420" s="15">
        <v>450</v>
      </c>
    </row>
    <row r="421" spans="1:29" x14ac:dyDescent="0.3">
      <c r="A421" s="3" t="s">
        <v>59</v>
      </c>
      <c r="B421" s="33" t="s">
        <v>194</v>
      </c>
      <c r="C421" s="33" t="s">
        <v>23</v>
      </c>
      <c r="D421" s="3" t="s">
        <v>23</v>
      </c>
      <c r="E421" s="33" t="s">
        <v>179</v>
      </c>
      <c r="F421" s="33" t="s">
        <v>124</v>
      </c>
      <c r="G421" s="3"/>
      <c r="H421" s="3"/>
      <c r="I421" s="3"/>
      <c r="J421" s="3"/>
      <c r="K421" s="3" t="s">
        <v>71</v>
      </c>
      <c r="L421" s="15">
        <v>225</v>
      </c>
      <c r="M421" s="15">
        <v>180</v>
      </c>
      <c r="N421" s="15">
        <v>270</v>
      </c>
      <c r="O421" s="15">
        <v>225</v>
      </c>
      <c r="P421" s="15">
        <v>180</v>
      </c>
      <c r="Q421" s="15">
        <v>270</v>
      </c>
      <c r="R421" s="15">
        <v>225</v>
      </c>
      <c r="S421" s="15">
        <v>180</v>
      </c>
      <c r="T421" s="15">
        <v>270</v>
      </c>
      <c r="U421" s="15">
        <v>225</v>
      </c>
      <c r="V421" s="15">
        <v>180</v>
      </c>
      <c r="W421" s="15">
        <v>270</v>
      </c>
      <c r="X421" s="15">
        <v>90</v>
      </c>
      <c r="Y421" s="15">
        <v>60</v>
      </c>
      <c r="Z421" s="15">
        <v>180</v>
      </c>
      <c r="AA421" s="15">
        <v>90</v>
      </c>
      <c r="AB421" s="15">
        <v>60</v>
      </c>
      <c r="AC421" s="15">
        <v>180</v>
      </c>
    </row>
    <row r="422" spans="1:29" x14ac:dyDescent="0.3">
      <c r="A422" s="3" t="s">
        <v>59</v>
      </c>
      <c r="B422" s="33" t="s">
        <v>194</v>
      </c>
      <c r="C422" s="33" t="s">
        <v>23</v>
      </c>
      <c r="D422" s="3" t="s">
        <v>23</v>
      </c>
      <c r="E422" s="33" t="s">
        <v>58</v>
      </c>
      <c r="F422" s="33" t="s">
        <v>123</v>
      </c>
      <c r="G422" s="3"/>
      <c r="H422" s="3"/>
      <c r="I422" s="3"/>
      <c r="J422" s="3"/>
      <c r="K422" s="3" t="s">
        <v>71</v>
      </c>
      <c r="L422" s="15">
        <v>180</v>
      </c>
      <c r="M422" s="15">
        <v>90</v>
      </c>
      <c r="N422" s="15">
        <v>270</v>
      </c>
      <c r="O422" s="15">
        <v>180</v>
      </c>
      <c r="P422" s="15">
        <v>90</v>
      </c>
      <c r="Q422" s="15">
        <v>270</v>
      </c>
      <c r="R422" s="15">
        <v>180</v>
      </c>
      <c r="S422" s="15">
        <v>90</v>
      </c>
      <c r="T422" s="15">
        <v>270</v>
      </c>
      <c r="U422" s="15">
        <v>180</v>
      </c>
      <c r="V422" s="15">
        <v>90</v>
      </c>
      <c r="W422" s="15">
        <v>270</v>
      </c>
      <c r="X422" s="15">
        <v>135</v>
      </c>
      <c r="Y422" s="15">
        <v>90</v>
      </c>
      <c r="Z422" s="15">
        <v>180</v>
      </c>
      <c r="AA422" s="15">
        <v>135</v>
      </c>
      <c r="AB422" s="15">
        <v>90</v>
      </c>
      <c r="AC422" s="15">
        <v>180</v>
      </c>
    </row>
    <row r="423" spans="1:29" x14ac:dyDescent="0.3">
      <c r="A423" s="3" t="s">
        <v>59</v>
      </c>
      <c r="B423" s="33" t="s">
        <v>43</v>
      </c>
      <c r="C423" s="33" t="s">
        <v>23</v>
      </c>
      <c r="D423" s="3" t="s">
        <v>23</v>
      </c>
      <c r="E423" s="33" t="s">
        <v>63</v>
      </c>
      <c r="F423" s="33" t="s">
        <v>121</v>
      </c>
      <c r="G423" s="3" t="s">
        <v>91</v>
      </c>
      <c r="H423" s="3" t="s">
        <v>88</v>
      </c>
      <c r="I423" s="3" t="s">
        <v>248</v>
      </c>
      <c r="J423" s="3"/>
      <c r="K423" s="3" t="s">
        <v>71</v>
      </c>
      <c r="L423" s="14">
        <v>1120</v>
      </c>
      <c r="M423" s="14">
        <v>896</v>
      </c>
      <c r="N423" s="14">
        <v>1344</v>
      </c>
      <c r="O423" s="14">
        <v>1120</v>
      </c>
      <c r="P423" s="14">
        <v>896</v>
      </c>
      <c r="Q423" s="14">
        <v>1344</v>
      </c>
      <c r="R423" s="14">
        <v>1120</v>
      </c>
      <c r="S423" s="14">
        <v>896</v>
      </c>
      <c r="T423" s="14">
        <v>1344</v>
      </c>
      <c r="U423" s="14">
        <v>784</v>
      </c>
      <c r="V423" s="14">
        <v>627</v>
      </c>
      <c r="W423" s="14">
        <v>941</v>
      </c>
      <c r="X423" s="14">
        <v>784</v>
      </c>
      <c r="Y423" s="14">
        <v>627</v>
      </c>
      <c r="Z423" s="14">
        <v>941</v>
      </c>
      <c r="AA423" s="14">
        <v>504</v>
      </c>
      <c r="AB423" s="14">
        <v>403</v>
      </c>
      <c r="AC423" s="14">
        <v>605</v>
      </c>
    </row>
    <row r="424" spans="1:29" x14ac:dyDescent="0.3">
      <c r="A424" s="3" t="s">
        <v>59</v>
      </c>
      <c r="B424" s="33" t="s">
        <v>195</v>
      </c>
      <c r="C424" s="33" t="s">
        <v>23</v>
      </c>
      <c r="D424" s="3" t="s">
        <v>23</v>
      </c>
      <c r="E424" s="33" t="s">
        <v>63</v>
      </c>
      <c r="F424" s="33" t="s">
        <v>121</v>
      </c>
      <c r="G424" s="3"/>
      <c r="H424" s="3"/>
      <c r="I424" s="3"/>
      <c r="J424" s="3"/>
      <c r="K424" s="3" t="s">
        <v>71</v>
      </c>
      <c r="L424" s="14">
        <v>0.55000000000000004</v>
      </c>
      <c r="M424" s="14">
        <v>0.45</v>
      </c>
      <c r="N424" s="14">
        <v>0.9</v>
      </c>
      <c r="O424" s="14">
        <v>0.55000000000000004</v>
      </c>
      <c r="P424" s="14">
        <v>0.45</v>
      </c>
      <c r="Q424" s="14">
        <v>0.9</v>
      </c>
      <c r="R424" s="14">
        <v>0.55000000000000004</v>
      </c>
      <c r="S424" s="14">
        <v>0.45</v>
      </c>
      <c r="T424" s="14">
        <v>0.9</v>
      </c>
      <c r="U424" s="14">
        <v>0.55000000000000004</v>
      </c>
      <c r="V424" s="14">
        <v>0.45</v>
      </c>
      <c r="W424" s="14">
        <v>0.9</v>
      </c>
      <c r="X424" s="14">
        <v>0.55000000000000004</v>
      </c>
      <c r="Y424" s="14">
        <v>0.45</v>
      </c>
      <c r="Z424" s="14">
        <v>0.9</v>
      </c>
      <c r="AA424" s="14">
        <v>0.55000000000000004</v>
      </c>
      <c r="AB424" s="14">
        <v>0.45</v>
      </c>
      <c r="AC424" s="14">
        <v>0.9</v>
      </c>
    </row>
    <row r="425" spans="1:29" ht="14.4" x14ac:dyDescent="0.3">
      <c r="A425" s="3" t="s">
        <v>59</v>
      </c>
      <c r="B425" s="33" t="s">
        <v>36</v>
      </c>
      <c r="C425" s="33" t="s">
        <v>23</v>
      </c>
      <c r="D425" s="3" t="s">
        <v>23</v>
      </c>
      <c r="E425" s="33" t="s">
        <v>63</v>
      </c>
      <c r="F425" s="33" t="s">
        <v>121</v>
      </c>
      <c r="G425" s="3" t="s">
        <v>91</v>
      </c>
      <c r="H425" s="3" t="s">
        <v>88</v>
      </c>
      <c r="I425" s="7" t="s">
        <v>249</v>
      </c>
      <c r="J425" s="3" t="s">
        <v>250</v>
      </c>
      <c r="K425" s="3" t="s">
        <v>71</v>
      </c>
      <c r="L425" s="14">
        <f t="shared" ref="L425:P425" si="1033">O425*1.1</f>
        <v>47.39791549295775</v>
      </c>
      <c r="M425" s="14">
        <f t="shared" si="1033"/>
        <v>37.918332394366203</v>
      </c>
      <c r="N425" s="14">
        <f t="shared" si="1033"/>
        <v>56.877498591549291</v>
      </c>
      <c r="O425" s="14">
        <f t="shared" si="1033"/>
        <v>43.089014084507042</v>
      </c>
      <c r="P425" s="14">
        <f t="shared" si="1033"/>
        <v>34.471211267605639</v>
      </c>
      <c r="Q425" s="14">
        <f>T425*1.1</f>
        <v>51.706816901408445</v>
      </c>
      <c r="R425" s="14">
        <f>(3272*0.85)/71</f>
        <v>39.171830985915491</v>
      </c>
      <c r="S425" s="14">
        <f>(3272*0.85)/71*0.8</f>
        <v>31.337464788732394</v>
      </c>
      <c r="T425" s="14">
        <f>(3272*0.85)/71*1.2</f>
        <v>47.006197183098585</v>
      </c>
      <c r="U425" s="14">
        <f>R425*0.9</f>
        <v>35.254647887323941</v>
      </c>
      <c r="V425" s="14">
        <f t="shared" ref="V425:AC425" si="1034">S425*0.9</f>
        <v>28.203718309859156</v>
      </c>
      <c r="W425" s="14">
        <f t="shared" si="1034"/>
        <v>42.305577464788726</v>
      </c>
      <c r="X425" s="14">
        <f t="shared" si="1034"/>
        <v>31.729183098591548</v>
      </c>
      <c r="Y425" s="14">
        <f t="shared" si="1034"/>
        <v>25.383346478873239</v>
      </c>
      <c r="Z425" s="14">
        <f t="shared" si="1034"/>
        <v>38.075019718309854</v>
      </c>
      <c r="AA425" s="14">
        <f t="shared" si="1034"/>
        <v>28.556264788732395</v>
      </c>
      <c r="AB425" s="14">
        <f t="shared" si="1034"/>
        <v>22.845011830985914</v>
      </c>
      <c r="AC425" s="14">
        <f t="shared" si="1034"/>
        <v>34.267517746478866</v>
      </c>
    </row>
    <row r="426" spans="1:29" x14ac:dyDescent="0.3">
      <c r="A426" s="3" t="s">
        <v>59</v>
      </c>
      <c r="B426" s="33" t="s">
        <v>48</v>
      </c>
      <c r="C426" s="33" t="s">
        <v>23</v>
      </c>
      <c r="D426" s="3" t="s">
        <v>23</v>
      </c>
      <c r="E426" s="33" t="s">
        <v>64</v>
      </c>
      <c r="F426" s="33" t="s">
        <v>124</v>
      </c>
      <c r="G426" s="3"/>
      <c r="H426" s="3"/>
      <c r="I426" s="3"/>
      <c r="J426" s="3"/>
      <c r="K426" s="3" t="s">
        <v>71</v>
      </c>
      <c r="L426" s="14">
        <v>0.22399999999999998</v>
      </c>
      <c r="M426" s="14">
        <v>0.06</v>
      </c>
      <c r="N426" s="3">
        <v>0.32</v>
      </c>
      <c r="O426" s="14">
        <v>0.22399999999999998</v>
      </c>
      <c r="P426" s="14">
        <v>0.06</v>
      </c>
      <c r="Q426" s="3">
        <v>0.32</v>
      </c>
      <c r="R426" s="14">
        <v>0.22399999999999998</v>
      </c>
      <c r="S426" s="14">
        <v>0.06</v>
      </c>
      <c r="T426" s="3">
        <v>0.32</v>
      </c>
      <c r="U426" s="14">
        <v>0.22399999999999998</v>
      </c>
      <c r="V426" s="14">
        <v>0.06</v>
      </c>
      <c r="W426" s="3">
        <v>0.32</v>
      </c>
      <c r="X426" s="14">
        <v>0.22399999999999998</v>
      </c>
      <c r="Y426" s="14">
        <v>0.06</v>
      </c>
      <c r="Z426" s="3">
        <v>0.32</v>
      </c>
      <c r="AA426" s="14">
        <v>0.22399999999999998</v>
      </c>
      <c r="AB426" s="14">
        <v>0.06</v>
      </c>
      <c r="AC426" s="3">
        <v>0.32</v>
      </c>
    </row>
    <row r="427" spans="1:29" x14ac:dyDescent="0.3">
      <c r="A427" s="3" t="s">
        <v>59</v>
      </c>
      <c r="B427" s="33" t="s">
        <v>43</v>
      </c>
      <c r="C427" s="33" t="s">
        <v>23</v>
      </c>
      <c r="D427" s="3" t="s">
        <v>23</v>
      </c>
      <c r="E427" s="33" t="s">
        <v>64</v>
      </c>
      <c r="F427" s="33" t="s">
        <v>124</v>
      </c>
      <c r="G427" s="3"/>
      <c r="H427" s="3"/>
      <c r="I427" s="3"/>
      <c r="J427" s="3"/>
      <c r="K427" s="3" t="s">
        <v>71</v>
      </c>
      <c r="L427" s="14">
        <v>0.23566468907932331</v>
      </c>
      <c r="M427" s="14">
        <v>0.19771171171171173</v>
      </c>
      <c r="N427" s="17">
        <v>0.33</v>
      </c>
      <c r="O427" s="14">
        <v>0.23566468907932331</v>
      </c>
      <c r="P427" s="14">
        <v>0.19771171171171173</v>
      </c>
      <c r="Q427" s="17">
        <v>0.33</v>
      </c>
      <c r="R427" s="14">
        <v>0.23566468907932331</v>
      </c>
      <c r="S427" s="14">
        <v>0.19771171171171173</v>
      </c>
      <c r="T427" s="17">
        <v>0.33</v>
      </c>
      <c r="U427" s="14">
        <v>0.23566468907932331</v>
      </c>
      <c r="V427" s="14">
        <v>0.19771171171171173</v>
      </c>
      <c r="W427" s="17">
        <v>0.33</v>
      </c>
      <c r="X427" s="14">
        <v>0.23566468907932331</v>
      </c>
      <c r="Y427" s="14">
        <v>0.19771171171171173</v>
      </c>
      <c r="Z427" s="17">
        <v>0.33</v>
      </c>
      <c r="AA427" s="14">
        <v>0.23566468907932331</v>
      </c>
      <c r="AB427" s="14">
        <v>0.19771171171171173</v>
      </c>
      <c r="AC427" s="17">
        <v>0.33</v>
      </c>
    </row>
    <row r="428" spans="1:29" x14ac:dyDescent="0.3">
      <c r="A428" s="3" t="s">
        <v>59</v>
      </c>
      <c r="B428" s="33" t="s">
        <v>160</v>
      </c>
      <c r="C428" s="33" t="s">
        <v>23</v>
      </c>
      <c r="D428" s="3" t="s">
        <v>23</v>
      </c>
      <c r="E428" s="33" t="s">
        <v>64</v>
      </c>
      <c r="F428" s="33" t="s">
        <v>124</v>
      </c>
      <c r="G428" s="3"/>
      <c r="H428" s="3"/>
      <c r="I428" s="3"/>
      <c r="J428" s="3"/>
      <c r="K428" s="3" t="s">
        <v>71</v>
      </c>
      <c r="L428" s="17">
        <v>0.12337319277108433</v>
      </c>
      <c r="M428" s="17">
        <v>9.6203313253012041E-2</v>
      </c>
      <c r="N428" s="17">
        <v>0.14904036144578314</v>
      </c>
      <c r="O428" s="17">
        <v>0.12337319277108433</v>
      </c>
      <c r="P428" s="17">
        <v>9.6203313253012041E-2</v>
      </c>
      <c r="Q428" s="17">
        <v>0.14904036144578314</v>
      </c>
      <c r="R428" s="17">
        <v>0.12337319277108433</v>
      </c>
      <c r="S428" s="17">
        <v>9.6203313253012041E-2</v>
      </c>
      <c r="T428" s="17">
        <v>0.14904036144578314</v>
      </c>
      <c r="U428" s="17">
        <v>0.12337319277108433</v>
      </c>
      <c r="V428" s="17">
        <v>9.6203313253012041E-2</v>
      </c>
      <c r="W428" s="17">
        <v>0.14904036144578314</v>
      </c>
      <c r="X428" s="17">
        <v>0.12337319277108433</v>
      </c>
      <c r="Y428" s="17">
        <v>9.6203313253012041E-2</v>
      </c>
      <c r="Z428" s="17">
        <v>0.14904036144578314</v>
      </c>
      <c r="AA428" s="17">
        <v>0.12337319277108433</v>
      </c>
      <c r="AB428" s="17">
        <v>9.6203313253012041E-2</v>
      </c>
      <c r="AC428" s="17">
        <v>0.14904036144578314</v>
      </c>
    </row>
    <row r="429" spans="1:29" x14ac:dyDescent="0.3">
      <c r="A429" s="3" t="s">
        <v>59</v>
      </c>
      <c r="B429" s="33" t="s">
        <v>36</v>
      </c>
      <c r="C429" s="33" t="s">
        <v>23</v>
      </c>
      <c r="D429" s="3" t="s">
        <v>23</v>
      </c>
      <c r="E429" s="33" t="s">
        <v>64</v>
      </c>
      <c r="F429" s="33" t="s">
        <v>124</v>
      </c>
      <c r="G429" s="3"/>
      <c r="H429" s="3"/>
      <c r="I429" s="3"/>
      <c r="J429" s="3"/>
      <c r="K429" s="3" t="s">
        <v>71</v>
      </c>
      <c r="L429" s="17">
        <v>6.9641277641277644E-2</v>
      </c>
      <c r="M429" s="17">
        <v>2.3709762162162161E-2</v>
      </c>
      <c r="N429" s="17">
        <v>0.13097295891891891</v>
      </c>
      <c r="O429" s="17">
        <v>6.9641277641277644E-2</v>
      </c>
      <c r="P429" s="17">
        <v>2.3709762162162161E-2</v>
      </c>
      <c r="Q429" s="17">
        <v>0.13097295891891891</v>
      </c>
      <c r="R429" s="17">
        <v>6.9641277641277644E-2</v>
      </c>
      <c r="S429" s="17">
        <v>2.3709762162162161E-2</v>
      </c>
      <c r="T429" s="17">
        <v>0.13097295891891891</v>
      </c>
      <c r="U429" s="17">
        <v>6.9641277641277644E-2</v>
      </c>
      <c r="V429" s="17">
        <v>2.3709762162162161E-2</v>
      </c>
      <c r="W429" s="17">
        <v>0.13097295891891891</v>
      </c>
      <c r="X429" s="17">
        <v>6.9641277641277644E-2</v>
      </c>
      <c r="Y429" s="17">
        <v>2.3709762162162161E-2</v>
      </c>
      <c r="Z429" s="17">
        <v>0.13097295891891891</v>
      </c>
      <c r="AA429" s="17">
        <v>6.9641277641277644E-2</v>
      </c>
      <c r="AB429" s="17">
        <v>2.3709762162162161E-2</v>
      </c>
      <c r="AC429" s="17">
        <v>0.13097295891891891</v>
      </c>
    </row>
  </sheetData>
  <autoFilter ref="A2:AC429"/>
  <phoneticPr fontId="10" type="noConversion"/>
  <hyperlinks>
    <hyperlink ref="I338" r:id="rId1"/>
    <hyperlink ref="I96" r:id="rId2"/>
    <hyperlink ref="I97" r:id="rId3"/>
    <hyperlink ref="I347" r:id="rId4"/>
    <hyperlink ref="I349" r:id="rId5"/>
    <hyperlink ref="I287" r:id="rId6"/>
    <hyperlink ref="I293" r:id="rId7"/>
    <hyperlink ref="I292" r:id="rId8"/>
    <hyperlink ref="I294" r:id="rId9"/>
    <hyperlink ref="I295" r:id="rId10"/>
    <hyperlink ref="I296" r:id="rId11"/>
    <hyperlink ref="I297" r:id="rId12"/>
    <hyperlink ref="I291" r:id="rId13"/>
    <hyperlink ref="I107" r:id="rId14"/>
    <hyperlink ref="I108" r:id="rId15"/>
    <hyperlink ref="I109" r:id="rId16"/>
    <hyperlink ref="I110" r:id="rId17"/>
    <hyperlink ref="I112" r:id="rId18"/>
    <hyperlink ref="I113" r:id="rId19"/>
    <hyperlink ref="I80" r:id="rId20"/>
    <hyperlink ref="I81" r:id="rId21"/>
    <hyperlink ref="I298" r:id="rId22"/>
    <hyperlink ref="I299" r:id="rId23"/>
    <hyperlink ref="I24" r:id="rId24"/>
    <hyperlink ref="I25" r:id="rId25"/>
    <hyperlink ref="I26" r:id="rId26"/>
    <hyperlink ref="I27" r:id="rId27"/>
    <hyperlink ref="I29" r:id="rId28"/>
    <hyperlink ref="I30" r:id="rId29"/>
    <hyperlink ref="I31" r:id="rId30"/>
    <hyperlink ref="I32" r:id="rId31"/>
    <hyperlink ref="I33" r:id="rId32"/>
    <hyperlink ref="I34" r:id="rId33"/>
    <hyperlink ref="I36" r:id="rId34"/>
    <hyperlink ref="I37" r:id="rId35"/>
    <hyperlink ref="I38" r:id="rId36"/>
    <hyperlink ref="I39" r:id="rId37"/>
    <hyperlink ref="I40" r:id="rId38"/>
    <hyperlink ref="I41" r:id="rId39"/>
    <hyperlink ref="I43" r:id="rId40"/>
    <hyperlink ref="I44" r:id="rId41"/>
    <hyperlink ref="I45" r:id="rId42"/>
    <hyperlink ref="I46" r:id="rId43"/>
    <hyperlink ref="I47" r:id="rId44"/>
    <hyperlink ref="I48" r:id="rId45"/>
    <hyperlink ref="I50" r:id="rId46"/>
    <hyperlink ref="I51" r:id="rId47"/>
    <hyperlink ref="I52" r:id="rId48"/>
    <hyperlink ref="I53" r:id="rId49"/>
    <hyperlink ref="I54" r:id="rId50"/>
    <hyperlink ref="I55" r:id="rId51"/>
    <hyperlink ref="I57" r:id="rId52"/>
    <hyperlink ref="I58" r:id="rId53"/>
    <hyperlink ref="I59" r:id="rId54"/>
    <hyperlink ref="I60" r:id="rId55"/>
    <hyperlink ref="I61" r:id="rId56"/>
    <hyperlink ref="I62" r:id="rId57"/>
    <hyperlink ref="I64" r:id="rId58"/>
    <hyperlink ref="I65" r:id="rId59"/>
    <hyperlink ref="I66" r:id="rId60"/>
    <hyperlink ref="I67" r:id="rId61"/>
    <hyperlink ref="I68" r:id="rId62"/>
    <hyperlink ref="I69" r:id="rId63"/>
    <hyperlink ref="I71" r:id="rId64"/>
    <hyperlink ref="I72" r:id="rId65"/>
    <hyperlink ref="I73" r:id="rId66"/>
    <hyperlink ref="I74" r:id="rId67"/>
    <hyperlink ref="I75" r:id="rId68"/>
    <hyperlink ref="I76" r:id="rId69"/>
    <hyperlink ref="I78" r:id="rId70"/>
    <hyperlink ref="I79" r:id="rId71"/>
    <hyperlink ref="I354" r:id="rId72"/>
    <hyperlink ref="I300" r:id="rId73"/>
    <hyperlink ref="I301:I306" r:id="rId74" display="https://www.mdpi.com/2032-6653/11/1/12/pdf"/>
    <hyperlink ref="I413" r:id="rId75"/>
    <hyperlink ref="I414:I418" r:id="rId76" display="https://theicct.org/sites/default/files/publications/ICCT_costs-emission-reduction-tech-HDV_20160229.pdf"/>
    <hyperlink ref="I425" r:id="rId77"/>
    <hyperlink ref="I28" r:id="rId78"/>
    <hyperlink ref="I35" r:id="rId79"/>
    <hyperlink ref="I42" r:id="rId80"/>
    <hyperlink ref="I49" r:id="rId81"/>
    <hyperlink ref="I56" r:id="rId82"/>
    <hyperlink ref="I63" r:id="rId83"/>
    <hyperlink ref="I70" r:id="rId84"/>
    <hyperlink ref="I77" r:id="rId85"/>
    <hyperlink ref="I111" r:id="rId86"/>
    <hyperlink ref="I304" r:id="rId87"/>
    <hyperlink ref="I416" r:id="rId88"/>
  </hyperlinks>
  <pageMargins left="0.7" right="0.7" top="0.75" bottom="0.75" header="0.3" footer="0.3"/>
  <pageSetup paperSize="9" orientation="portrait" r:id="rId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Vehicle 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Cox Brian</dc:creator>
  <cp:lastModifiedBy>Sacchi Romain</cp:lastModifiedBy>
  <cp:lastPrinted>2018-04-03T10:01:03Z</cp:lastPrinted>
  <dcterms:created xsi:type="dcterms:W3CDTF">2015-02-02T14:11:12Z</dcterms:created>
  <dcterms:modified xsi:type="dcterms:W3CDTF">2020-10-29T15:34:01Z</dcterms:modified>
</cp:coreProperties>
</file>