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DA054B15-70DC-4928-8EB3-AED22DAD1DBA}" xr6:coauthVersionLast="45" xr6:coauthVersionMax="45" xr10:uidLastSave="{00000000-0000-0000-0000-000000000000}"/>
  <bookViews>
    <workbookView xWindow="-110" yWindow="-110" windowWidth="25820" windowHeight="1402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4" i="22" l="1"/>
  <c r="AC124" i="22" s="1"/>
  <c r="W124" i="22"/>
  <c r="V124" i="22"/>
  <c r="Y124" i="22" s="1"/>
  <c r="AB124" i="22" s="1"/>
  <c r="U124" i="22"/>
  <c r="X124" i="22" s="1"/>
  <c r="AA124" i="22" s="1"/>
  <c r="Q124" i="22"/>
  <c r="N124" i="22" s="1"/>
  <c r="P124" i="22"/>
  <c r="O124" i="22"/>
  <c r="L124" i="22" s="1"/>
  <c r="M124" i="22"/>
  <c r="Y123" i="22"/>
  <c r="AB123" i="22" s="1"/>
  <c r="W123" i="22"/>
  <c r="Z123" i="22" s="1"/>
  <c r="AC123" i="22" s="1"/>
  <c r="V123" i="22"/>
  <c r="U123" i="22"/>
  <c r="X123" i="22" s="1"/>
  <c r="AA123" i="22" s="1"/>
  <c r="Q123" i="22"/>
  <c r="P123" i="22"/>
  <c r="M123" i="22" s="1"/>
  <c r="O123" i="22"/>
  <c r="N123" i="22"/>
  <c r="L123" i="22"/>
  <c r="Z122" i="22"/>
  <c r="AC122" i="22" s="1"/>
  <c r="X122" i="22"/>
  <c r="AA122" i="22" s="1"/>
  <c r="W122" i="22"/>
  <c r="V122" i="22"/>
  <c r="Y122" i="22" s="1"/>
  <c r="AB122" i="22" s="1"/>
  <c r="U122" i="22"/>
  <c r="Q122" i="22"/>
  <c r="N122" i="22" s="1"/>
  <c r="P122" i="22"/>
  <c r="O122" i="22"/>
  <c r="L122" i="22" s="1"/>
  <c r="M122" i="22"/>
  <c r="Y121" i="22"/>
  <c r="AB121" i="22" s="1"/>
  <c r="W121" i="22"/>
  <c r="Z121" i="22" s="1"/>
  <c r="AC121" i="22" s="1"/>
  <c r="V121" i="22"/>
  <c r="U121" i="22"/>
  <c r="X121" i="22" s="1"/>
  <c r="AA121" i="22" s="1"/>
  <c r="Q121" i="22"/>
  <c r="P121" i="22"/>
  <c r="M121" i="22" s="1"/>
  <c r="O121" i="22"/>
  <c r="N121" i="22"/>
  <c r="L121" i="22"/>
  <c r="Z120" i="22"/>
  <c r="AC120" i="22" s="1"/>
  <c r="X120" i="22"/>
  <c r="AA120" i="22" s="1"/>
  <c r="W120" i="22"/>
  <c r="V120" i="22"/>
  <c r="Y120" i="22" s="1"/>
  <c r="AB120" i="22" s="1"/>
  <c r="U120" i="22"/>
  <c r="Q120" i="22"/>
  <c r="N120" i="22" s="1"/>
  <c r="P120" i="22"/>
  <c r="O120" i="22"/>
  <c r="L120" i="22" s="1"/>
  <c r="M120" i="22"/>
  <c r="Y119" i="22"/>
  <c r="AB119" i="22" s="1"/>
  <c r="W119" i="22"/>
  <c r="Z119" i="22" s="1"/>
  <c r="AC119" i="22" s="1"/>
  <c r="V119" i="22"/>
  <c r="U119" i="22"/>
  <c r="X119" i="22" s="1"/>
  <c r="AA119" i="22" s="1"/>
  <c r="Q119" i="22"/>
  <c r="P119" i="22"/>
  <c r="M119" i="22" s="1"/>
  <c r="O119" i="22"/>
  <c r="N119" i="22"/>
  <c r="L119" i="22"/>
  <c r="AC118" i="22"/>
  <c r="AB118" i="22"/>
  <c r="AA118" i="22"/>
  <c r="W118" i="22"/>
  <c r="V118" i="22"/>
  <c r="U118" i="22"/>
  <c r="Q118" i="22"/>
  <c r="P118" i="22"/>
  <c r="M118" i="22" s="1"/>
  <c r="O118" i="22"/>
  <c r="N118" i="22"/>
  <c r="L118" i="22"/>
  <c r="W110" i="22"/>
  <c r="Z110" i="22" s="1"/>
  <c r="AC110" i="22" s="1"/>
  <c r="V110" i="22"/>
  <c r="Y110" i="22" s="1"/>
  <c r="AB110" i="22" s="1"/>
  <c r="U110" i="22"/>
  <c r="X110" i="22" s="1"/>
  <c r="AA110" i="22" s="1"/>
  <c r="T110" i="22"/>
  <c r="S110" i="22"/>
  <c r="P110" i="22" s="1"/>
  <c r="M110" i="22" s="1"/>
  <c r="Q110" i="22"/>
  <c r="N110" i="22" s="1"/>
  <c r="O110" i="22"/>
  <c r="L110" i="22" s="1"/>
  <c r="AA109" i="22"/>
  <c r="X109" i="22"/>
  <c r="W109" i="22"/>
  <c r="Z109" i="22" s="1"/>
  <c r="AC109" i="22" s="1"/>
  <c r="U109" i="22"/>
  <c r="T109" i="22"/>
  <c r="Q109" i="22" s="1"/>
  <c r="N109" i="22" s="1"/>
  <c r="S109" i="22"/>
  <c r="V109" i="22" s="1"/>
  <c r="Y109" i="22" s="1"/>
  <c r="AB109" i="22" s="1"/>
  <c r="O109" i="22"/>
  <c r="L109" i="22" s="1"/>
  <c r="U108" i="22"/>
  <c r="X108" i="22" s="1"/>
  <c r="AA108" i="22" s="1"/>
  <c r="T108" i="22"/>
  <c r="W108" i="22" s="1"/>
  <c r="Z108" i="22" s="1"/>
  <c r="AC108" i="22" s="1"/>
  <c r="S108" i="22"/>
  <c r="V108" i="22" s="1"/>
  <c r="Y108" i="22" s="1"/>
  <c r="AB108" i="22" s="1"/>
  <c r="P108" i="22"/>
  <c r="M108" i="22" s="1"/>
  <c r="O108" i="22"/>
  <c r="L108" i="22" s="1"/>
  <c r="V107" i="22"/>
  <c r="Y107" i="22" s="1"/>
  <c r="AB107" i="22" s="1"/>
  <c r="U107" i="22"/>
  <c r="X107" i="22" s="1"/>
  <c r="AA107" i="22" s="1"/>
  <c r="T107" i="22"/>
  <c r="W107" i="22" s="1"/>
  <c r="Z107" i="22" s="1"/>
  <c r="AC107" i="22" s="1"/>
  <c r="S107" i="22"/>
  <c r="Q107" i="22"/>
  <c r="N107" i="22" s="1"/>
  <c r="P107" i="22"/>
  <c r="M107" i="22" s="1"/>
  <c r="O107" i="22"/>
  <c r="L107" i="22" s="1"/>
  <c r="Z106" i="22"/>
  <c r="AC106" i="22" s="1"/>
  <c r="W106" i="22"/>
  <c r="V106" i="22"/>
  <c r="Y106" i="22" s="1"/>
  <c r="AB106" i="22" s="1"/>
  <c r="U106" i="22"/>
  <c r="X106" i="22" s="1"/>
  <c r="AA106" i="22" s="1"/>
  <c r="T106" i="22"/>
  <c r="S106" i="22"/>
  <c r="P106" i="22" s="1"/>
  <c r="M106" i="22" s="1"/>
  <c r="Q106" i="22"/>
  <c r="N106" i="22" s="1"/>
  <c r="O106" i="22"/>
  <c r="L106" i="22"/>
  <c r="X105" i="22"/>
  <c r="AA105" i="22" s="1"/>
  <c r="W105" i="22"/>
  <c r="Z105" i="22" s="1"/>
  <c r="AC105" i="22" s="1"/>
  <c r="U105" i="22"/>
  <c r="T105" i="22"/>
  <c r="Q105" i="22" s="1"/>
  <c r="N105" i="22" s="1"/>
  <c r="S105" i="22"/>
  <c r="V105" i="22" s="1"/>
  <c r="Y105" i="22" s="1"/>
  <c r="AB105" i="22" s="1"/>
  <c r="O105" i="22"/>
  <c r="L105" i="22" s="1"/>
  <c r="T100" i="22"/>
  <c r="T101" i="22"/>
  <c r="T102" i="22"/>
  <c r="T103" i="22"/>
  <c r="T104" i="22"/>
  <c r="S100" i="22"/>
  <c r="S101" i="22"/>
  <c r="S102" i="22"/>
  <c r="S103" i="22"/>
  <c r="S104" i="22"/>
  <c r="T99" i="22"/>
  <c r="S99" i="22"/>
  <c r="Q116" i="22"/>
  <c r="Q115" i="22"/>
  <c r="Q114" i="22"/>
  <c r="Q113" i="22"/>
  <c r="Q112" i="22"/>
  <c r="Q111" i="22"/>
  <c r="P117" i="22"/>
  <c r="M117" i="22" s="1"/>
  <c r="P116" i="22"/>
  <c r="P115" i="22"/>
  <c r="P114" i="22"/>
  <c r="M114" i="22" s="1"/>
  <c r="P113" i="22"/>
  <c r="M113" i="22" s="1"/>
  <c r="P112" i="22"/>
  <c r="P111" i="22"/>
  <c r="N116" i="22"/>
  <c r="N115" i="22"/>
  <c r="N114" i="22"/>
  <c r="N113" i="22"/>
  <c r="N112" i="22"/>
  <c r="N111" i="22"/>
  <c r="M116" i="22"/>
  <c r="M115" i="22"/>
  <c r="M112" i="22"/>
  <c r="M111" i="22"/>
  <c r="L117" i="22"/>
  <c r="L116" i="22"/>
  <c r="L115" i="22"/>
  <c r="L114" i="22"/>
  <c r="L113" i="22"/>
  <c r="L112" i="22"/>
  <c r="L111" i="22"/>
  <c r="O111" i="22"/>
  <c r="O113" i="22"/>
  <c r="O114" i="22"/>
  <c r="O115" i="22"/>
  <c r="O116" i="22"/>
  <c r="O117" i="22"/>
  <c r="O112" i="22"/>
  <c r="P105" i="22" l="1"/>
  <c r="M105" i="22" s="1"/>
  <c r="Q108" i="22"/>
  <c r="N108" i="22" s="1"/>
  <c r="P109" i="22"/>
  <c r="M109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144" i="22"/>
  <c r="AB144" i="22"/>
  <c r="Z144" i="22"/>
  <c r="Y144" i="22"/>
  <c r="W144" i="22"/>
  <c r="V144" i="22"/>
  <c r="T144" i="22"/>
  <c r="S144" i="22"/>
  <c r="Q144" i="22"/>
  <c r="P144" i="22"/>
  <c r="N144" i="22"/>
  <c r="M144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2" i="22" l="1"/>
  <c r="Y112" i="22" s="1"/>
  <c r="AB112" i="22" s="1"/>
  <c r="W112" i="22"/>
  <c r="Z112" i="22" s="1"/>
  <c r="AC112" i="22" s="1"/>
  <c r="V113" i="22"/>
  <c r="Y113" i="22" s="1"/>
  <c r="AB113" i="22" s="1"/>
  <c r="W113" i="22"/>
  <c r="Z113" i="22" s="1"/>
  <c r="AC113" i="22" s="1"/>
  <c r="V114" i="22"/>
  <c r="Y114" i="22" s="1"/>
  <c r="AB114" i="22" s="1"/>
  <c r="W114" i="22"/>
  <c r="Z114" i="22" s="1"/>
  <c r="AC114" i="22" s="1"/>
  <c r="V115" i="22"/>
  <c r="Y115" i="22" s="1"/>
  <c r="AB115" i="22" s="1"/>
  <c r="W115" i="22"/>
  <c r="Z115" i="22" s="1"/>
  <c r="AC115" i="22" s="1"/>
  <c r="V116" i="22"/>
  <c r="Y116" i="22" s="1"/>
  <c r="AB116" i="22" s="1"/>
  <c r="W116" i="22"/>
  <c r="Z116" i="22" s="1"/>
  <c r="AC116" i="22" s="1"/>
  <c r="V117" i="22"/>
  <c r="Y117" i="22" s="1"/>
  <c r="AB117" i="22" s="1"/>
  <c r="W117" i="22"/>
  <c r="Z117" i="22" s="1"/>
  <c r="AC117" i="22" s="1"/>
  <c r="U113" i="22"/>
  <c r="X113" i="22" s="1"/>
  <c r="AA113" i="22" s="1"/>
  <c r="U114" i="22"/>
  <c r="X114" i="22" s="1"/>
  <c r="AA114" i="22" s="1"/>
  <c r="U115" i="22"/>
  <c r="X115" i="22" s="1"/>
  <c r="AA115" i="22" s="1"/>
  <c r="U116" i="22"/>
  <c r="X116" i="22" s="1"/>
  <c r="AA116" i="22" s="1"/>
  <c r="U117" i="22"/>
  <c r="X117" i="22" s="1"/>
  <c r="AA117" i="22" s="1"/>
  <c r="U112" i="22"/>
  <c r="X112" i="22" s="1"/>
  <c r="AA112" i="22" s="1"/>
  <c r="Q117" i="22"/>
  <c r="N117" i="22" s="1"/>
  <c r="V150" i="22"/>
  <c r="Y150" i="22" s="1"/>
  <c r="AB150" i="22" s="1"/>
  <c r="W150" i="22"/>
  <c r="Z150" i="22" s="1"/>
  <c r="AC150" i="22" s="1"/>
  <c r="V151" i="22"/>
  <c r="Y151" i="22" s="1"/>
  <c r="AB151" i="22" s="1"/>
  <c r="W151" i="22"/>
  <c r="Z151" i="22" s="1"/>
  <c r="AC151" i="22" s="1"/>
  <c r="V152" i="22"/>
  <c r="Y152" i="22" s="1"/>
  <c r="AB152" i="22" s="1"/>
  <c r="W152" i="22"/>
  <c r="Z152" i="22" s="1"/>
  <c r="AC152" i="22" s="1"/>
  <c r="V153" i="22"/>
  <c r="Y153" i="22" s="1"/>
  <c r="AB153" i="22" s="1"/>
  <c r="W153" i="22"/>
  <c r="Z153" i="22" s="1"/>
  <c r="AC153" i="22" s="1"/>
  <c r="V154" i="22"/>
  <c r="Y154" i="22" s="1"/>
  <c r="AB154" i="22" s="1"/>
  <c r="W154" i="22"/>
  <c r="Z154" i="22" s="1"/>
  <c r="AC154" i="22" s="1"/>
  <c r="V155" i="22"/>
  <c r="Y155" i="22" s="1"/>
  <c r="AB155" i="22" s="1"/>
  <c r="W155" i="22"/>
  <c r="Z155" i="22" s="1"/>
  <c r="AC155" i="22" s="1"/>
  <c r="U151" i="22"/>
  <c r="X151" i="22" s="1"/>
  <c r="AA151" i="22" s="1"/>
  <c r="U152" i="22"/>
  <c r="X152" i="22" s="1"/>
  <c r="AA152" i="22" s="1"/>
  <c r="U153" i="22"/>
  <c r="X153" i="22" s="1"/>
  <c r="AA153" i="22" s="1"/>
  <c r="U154" i="22"/>
  <c r="X154" i="22" s="1"/>
  <c r="AA154" i="22" s="1"/>
  <c r="U155" i="22"/>
  <c r="X155" i="22" s="1"/>
  <c r="AA155" i="22" s="1"/>
  <c r="U150" i="22"/>
  <c r="X150" i="22" s="1"/>
  <c r="AA150" i="22" s="1"/>
  <c r="O150" i="22"/>
  <c r="L150" i="22" s="1"/>
  <c r="P150" i="22"/>
  <c r="M150" i="22" s="1"/>
  <c r="O151" i="22"/>
  <c r="L151" i="22" s="1"/>
  <c r="P151" i="22"/>
  <c r="M151" i="22" s="1"/>
  <c r="O152" i="22"/>
  <c r="L152" i="22" s="1"/>
  <c r="P152" i="22"/>
  <c r="M152" i="22" s="1"/>
  <c r="O153" i="22"/>
  <c r="L153" i="22" s="1"/>
  <c r="P153" i="22"/>
  <c r="M153" i="22" s="1"/>
  <c r="O154" i="22"/>
  <c r="L154" i="22" s="1"/>
  <c r="P154" i="22"/>
  <c r="M154" i="22" s="1"/>
  <c r="O155" i="22"/>
  <c r="L155" i="22" s="1"/>
  <c r="P155" i="22"/>
  <c r="M155" i="22" s="1"/>
  <c r="Q151" i="22"/>
  <c r="N151" i="22" s="1"/>
  <c r="Q152" i="22"/>
  <c r="N152" i="22" s="1"/>
  <c r="Q153" i="22"/>
  <c r="N153" i="22" s="1"/>
  <c r="Q154" i="22"/>
  <c r="N154" i="22" s="1"/>
  <c r="Q155" i="22"/>
  <c r="N155" i="22" s="1"/>
  <c r="Q150" i="22"/>
  <c r="N150" i="22" s="1"/>
  <c r="V99" i="22" l="1"/>
  <c r="Y99" i="22" s="1"/>
  <c r="AB99" i="22" s="1"/>
  <c r="W99" i="22"/>
  <c r="Z99" i="22" s="1"/>
  <c r="AC99" i="22" s="1"/>
  <c r="V100" i="22"/>
  <c r="Y100" i="22" s="1"/>
  <c r="AB100" i="22" s="1"/>
  <c r="W100" i="22"/>
  <c r="Z100" i="22" s="1"/>
  <c r="AC100" i="22" s="1"/>
  <c r="V101" i="22"/>
  <c r="Y101" i="22" s="1"/>
  <c r="AB101" i="22" s="1"/>
  <c r="W101" i="22"/>
  <c r="Z101" i="22" s="1"/>
  <c r="AC10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U100" i="22"/>
  <c r="X100" i="22" s="1"/>
  <c r="AA100" i="22" s="1"/>
  <c r="U101" i="22"/>
  <c r="X101" i="22" s="1"/>
  <c r="AA101" i="22" s="1"/>
  <c r="U102" i="22"/>
  <c r="X102" i="22" s="1"/>
  <c r="AA102" i="22" s="1"/>
  <c r="U103" i="22"/>
  <c r="X103" i="22" s="1"/>
  <c r="AA103" i="22" s="1"/>
  <c r="U104" i="22"/>
  <c r="X104" i="22" s="1"/>
  <c r="AA104" i="22" s="1"/>
  <c r="U99" i="22"/>
  <c r="X99" i="22" s="1"/>
  <c r="AA99" i="22" s="1"/>
  <c r="P99" i="22"/>
  <c r="M99" i="22" s="1"/>
  <c r="Q99" i="22"/>
  <c r="N99" i="22" s="1"/>
  <c r="P100" i="22"/>
  <c r="M100" i="22" s="1"/>
  <c r="Q100" i="22"/>
  <c r="N100" i="22" s="1"/>
  <c r="P101" i="22"/>
  <c r="M101" i="22" s="1"/>
  <c r="Q101" i="22"/>
  <c r="N101" i="22" s="1"/>
  <c r="P102" i="22"/>
  <c r="M102" i="22" s="1"/>
  <c r="Q102" i="22"/>
  <c r="N102" i="22" s="1"/>
  <c r="P103" i="22"/>
  <c r="M103" i="22" s="1"/>
  <c r="Q103" i="22"/>
  <c r="N103" i="22" s="1"/>
  <c r="P104" i="22"/>
  <c r="M104" i="22" s="1"/>
  <c r="Q104" i="22"/>
  <c r="N104" i="22" s="1"/>
  <c r="O100" i="22"/>
  <c r="L100" i="22" s="1"/>
  <c r="O101" i="22"/>
  <c r="L101" i="22" s="1"/>
  <c r="O102" i="22"/>
  <c r="L102" i="22" s="1"/>
  <c r="O103" i="22"/>
  <c r="L103" i="22" s="1"/>
  <c r="O104" i="22"/>
  <c r="L104" i="22" s="1"/>
  <c r="O99" i="22"/>
  <c r="L99" i="22" s="1"/>
  <c r="V139" i="22" l="1"/>
  <c r="Y139" i="22" s="1"/>
  <c r="AB139" i="22" s="1"/>
  <c r="W139" i="22"/>
  <c r="Z139" i="22" s="1"/>
  <c r="AC139" i="22" s="1"/>
  <c r="V140" i="22"/>
  <c r="Y140" i="22" s="1"/>
  <c r="AB140" i="22" s="1"/>
  <c r="W140" i="22"/>
  <c r="Z140" i="22" s="1"/>
  <c r="AC140" i="22" s="1"/>
  <c r="U140" i="22"/>
  <c r="X140" i="22" s="1"/>
  <c r="AA140" i="22" s="1"/>
  <c r="U139" i="22"/>
  <c r="X139" i="22" s="1"/>
  <c r="AA139" i="22" s="1"/>
  <c r="Q139" i="22"/>
  <c r="N139" i="22" s="1"/>
  <c r="Q140" i="22"/>
  <c r="N140" i="22" s="1"/>
  <c r="P140" i="22"/>
  <c r="M140" i="22" s="1"/>
  <c r="P139" i="22"/>
  <c r="M139" i="22" s="1"/>
  <c r="O140" i="22"/>
  <c r="L140" i="22" s="1"/>
  <c r="O139" i="22"/>
  <c r="L139" i="22" s="1"/>
  <c r="P127" i="22" l="1"/>
  <c r="M127" i="22" s="1"/>
  <c r="Q127" i="22"/>
  <c r="N127" i="22" s="1"/>
  <c r="P128" i="22"/>
  <c r="M128" i="22" s="1"/>
  <c r="Q128" i="22"/>
  <c r="N128" i="22" s="1"/>
  <c r="O128" i="22"/>
  <c r="L128" i="22" s="1"/>
  <c r="O127" i="22"/>
  <c r="L127" i="22" s="1"/>
  <c r="AB127" i="22"/>
  <c r="AC127" i="22"/>
  <c r="AB128" i="22"/>
  <c r="AC128" i="22"/>
  <c r="AA128" i="22"/>
  <c r="AA127" i="22"/>
  <c r="P137" i="22"/>
  <c r="M137" i="22" s="1"/>
  <c r="Q137" i="22"/>
  <c r="N137" i="22" s="1"/>
  <c r="O137" i="22"/>
  <c r="L137" i="22" s="1"/>
  <c r="P133" i="22"/>
  <c r="M133" i="22" s="1"/>
  <c r="Q133" i="22"/>
  <c r="N133" i="22" s="1"/>
  <c r="P134" i="22"/>
  <c r="M134" i="22" s="1"/>
  <c r="Q134" i="22"/>
  <c r="N134" i="22" s="1"/>
  <c r="O134" i="22"/>
  <c r="L134" i="22" s="1"/>
  <c r="O133" i="22"/>
  <c r="L133" i="22" s="1"/>
  <c r="AB131" i="22"/>
  <c r="AC131" i="22"/>
  <c r="AC132" i="22"/>
  <c r="AB132" i="22"/>
  <c r="AA132" i="22"/>
  <c r="AB70" i="22"/>
  <c r="AC70" i="22"/>
  <c r="Y70" i="22"/>
  <c r="Z70" i="22"/>
  <c r="V70" i="22"/>
  <c r="W70" i="22"/>
  <c r="S70" i="22"/>
  <c r="T70" i="22"/>
  <c r="P70" i="22"/>
  <c r="Q70" i="22"/>
  <c r="M70" i="22"/>
  <c r="N70" i="22"/>
  <c r="AB69" i="22"/>
  <c r="AC69" i="22"/>
  <c r="Y69" i="22"/>
  <c r="Z69" i="22"/>
  <c r="V69" i="22"/>
  <c r="W69" i="22"/>
  <c r="S69" i="22"/>
  <c r="T69" i="22"/>
  <c r="P69" i="22"/>
  <c r="Q69" i="22"/>
  <c r="M69" i="22"/>
  <c r="N69" i="22"/>
  <c r="L194" i="22" l="1"/>
  <c r="N167" i="22"/>
  <c r="M167" i="22"/>
  <c r="N166" i="22"/>
  <c r="N165" i="22" s="1"/>
  <c r="M166" i="22"/>
  <c r="M164" i="22" s="1"/>
  <c r="L165" i="22"/>
  <c r="L164" i="22"/>
  <c r="L163" i="22"/>
  <c r="L162" i="22"/>
  <c r="N161" i="22"/>
  <c r="M161" i="22"/>
  <c r="N160" i="22"/>
  <c r="N159" i="22" s="1"/>
  <c r="M160" i="22"/>
  <c r="M158" i="22" s="1"/>
  <c r="L159" i="22"/>
  <c r="L158" i="22"/>
  <c r="L157" i="22"/>
  <c r="L156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94" i="22"/>
  <c r="Q167" i="22"/>
  <c r="P167" i="22"/>
  <c r="Q166" i="22"/>
  <c r="Q165" i="22" s="1"/>
  <c r="P166" i="22"/>
  <c r="P164" i="22" s="1"/>
  <c r="O165" i="22"/>
  <c r="O164" i="22"/>
  <c r="O163" i="22"/>
  <c r="O162" i="22"/>
  <c r="Q161" i="22"/>
  <c r="P161" i="22"/>
  <c r="Q160" i="22"/>
  <c r="Q159" i="22" s="1"/>
  <c r="P160" i="22"/>
  <c r="P158" i="22" s="1"/>
  <c r="O159" i="22"/>
  <c r="O158" i="22"/>
  <c r="O157" i="22"/>
  <c r="O156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67" i="22"/>
  <c r="X167" i="22"/>
  <c r="W167" i="22"/>
  <c r="AC167" i="22" s="1"/>
  <c r="V167" i="22"/>
  <c r="AB167" i="22" s="1"/>
  <c r="T167" i="22"/>
  <c r="Z167" i="22" s="1"/>
  <c r="S167" i="22"/>
  <c r="Y167" i="22" s="1"/>
  <c r="AA161" i="22"/>
  <c r="X161" i="22"/>
  <c r="W161" i="22"/>
  <c r="AC161" i="22" s="1"/>
  <c r="V161" i="22"/>
  <c r="AB161" i="22" s="1"/>
  <c r="T161" i="22"/>
  <c r="Z161" i="22" s="1"/>
  <c r="S161" i="22"/>
  <c r="Y161" i="22" s="1"/>
  <c r="N158" i="22" l="1"/>
  <c r="N164" i="22"/>
  <c r="N162" i="22"/>
  <c r="N156" i="22"/>
  <c r="N163" i="22"/>
  <c r="N157" i="22"/>
  <c r="M163" i="22"/>
  <c r="Q158" i="22"/>
  <c r="P163" i="22"/>
  <c r="Q157" i="22"/>
  <c r="Q164" i="22"/>
  <c r="M157" i="22"/>
  <c r="P157" i="22"/>
  <c r="Q163" i="22"/>
  <c r="M156" i="22"/>
  <c r="M162" i="22"/>
  <c r="M159" i="22"/>
  <c r="M165" i="22"/>
  <c r="P156" i="22"/>
  <c r="P162" i="22"/>
  <c r="Q156" i="22"/>
  <c r="P159" i="22"/>
  <c r="Q162" i="22"/>
  <c r="P165" i="22"/>
  <c r="AC14" i="22" l="1"/>
  <c r="AB14" i="22"/>
  <c r="Z14" i="22"/>
  <c r="Y14" i="22"/>
  <c r="W14" i="22"/>
  <c r="V14" i="22"/>
  <c r="T14" i="22"/>
  <c r="S14" i="22"/>
  <c r="U159" i="22"/>
  <c r="R159" i="22"/>
  <c r="U158" i="22"/>
  <c r="R158" i="22"/>
  <c r="U157" i="22"/>
  <c r="R157" i="22"/>
  <c r="U156" i="22"/>
  <c r="R156" i="22"/>
  <c r="U162" i="22"/>
  <c r="U163" i="22"/>
  <c r="U164" i="22"/>
  <c r="U165" i="22"/>
  <c r="R162" i="22"/>
  <c r="R163" i="22"/>
  <c r="R164" i="22"/>
  <c r="R165" i="22"/>
  <c r="X131" i="22" l="1"/>
  <c r="AA131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176" i="22" l="1"/>
  <c r="AB176" i="22"/>
  <c r="AA176" i="22"/>
  <c r="AC173" i="22"/>
  <c r="AB173" i="22"/>
  <c r="AA173" i="22"/>
  <c r="AC171" i="22"/>
  <c r="AB171" i="22"/>
  <c r="AA171" i="22"/>
  <c r="AA166" i="22"/>
  <c r="AA160" i="22"/>
  <c r="W166" i="22"/>
  <c r="V166" i="22"/>
  <c r="W160" i="22"/>
  <c r="V160" i="22"/>
  <c r="T160" i="22"/>
  <c r="S160" i="22"/>
  <c r="AB125" i="22"/>
  <c r="AC125" i="22"/>
  <c r="AA125" i="22"/>
  <c r="V125" i="22"/>
  <c r="W125" i="22"/>
  <c r="U125" i="22"/>
  <c r="AA111" i="22"/>
  <c r="AB111" i="22"/>
  <c r="AC111" i="22"/>
  <c r="U111" i="22"/>
  <c r="V111" i="22"/>
  <c r="W111" i="22"/>
  <c r="AA194" i="22"/>
  <c r="X194" i="22"/>
  <c r="U194" i="22"/>
  <c r="T159" i="22" l="1"/>
  <c r="T158" i="22"/>
  <c r="T157" i="22"/>
  <c r="T156" i="22"/>
  <c r="AB160" i="22"/>
  <c r="V159" i="22"/>
  <c r="V158" i="22"/>
  <c r="V157" i="22"/>
  <c r="V156" i="22"/>
  <c r="AA159" i="22"/>
  <c r="AA158" i="22"/>
  <c r="AA157" i="22"/>
  <c r="AA156" i="22"/>
  <c r="AC160" i="22"/>
  <c r="W159" i="22"/>
  <c r="W158" i="22"/>
  <c r="W157" i="22"/>
  <c r="W156" i="22"/>
  <c r="AA165" i="22"/>
  <c r="AA164" i="22"/>
  <c r="AA163" i="22"/>
  <c r="AA162" i="22"/>
  <c r="S159" i="22"/>
  <c r="S158" i="22"/>
  <c r="S157" i="22"/>
  <c r="S156" i="22"/>
  <c r="AB166" i="22"/>
  <c r="V164" i="22"/>
  <c r="V163" i="22"/>
  <c r="V162" i="22"/>
  <c r="V165" i="22"/>
  <c r="AC166" i="22"/>
  <c r="W165" i="22"/>
  <c r="W164" i="22"/>
  <c r="W163" i="22"/>
  <c r="W162" i="22"/>
  <c r="AC163" i="22" l="1"/>
  <c r="AC162" i="22"/>
  <c r="AC165" i="22"/>
  <c r="AC164" i="22"/>
  <c r="AB162" i="22"/>
  <c r="AB165" i="22"/>
  <c r="AB164" i="22"/>
  <c r="AB163" i="22"/>
  <c r="AC159" i="22"/>
  <c r="AC158" i="22"/>
  <c r="AC157" i="22"/>
  <c r="AC156" i="22"/>
  <c r="AB159" i="22"/>
  <c r="AB158" i="22"/>
  <c r="AB157" i="22"/>
  <c r="AB156" i="22"/>
  <c r="Y176" i="22"/>
  <c r="Z176" i="22"/>
  <c r="X176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 s="1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166" i="22" l="1"/>
  <c r="S166" i="22"/>
  <c r="Y160" i="22"/>
  <c r="Z160" i="22"/>
  <c r="X166" i="22"/>
  <c r="X160" i="22"/>
  <c r="R194" i="22"/>
  <c r="Z173" i="22"/>
  <c r="Y173" i="22"/>
  <c r="X173" i="22"/>
  <c r="Z171" i="22"/>
  <c r="Y171" i="22"/>
  <c r="X171" i="22"/>
  <c r="Z134" i="22"/>
  <c r="AC134" i="22" s="1"/>
  <c r="Y134" i="22"/>
  <c r="AB134" i="22" s="1"/>
  <c r="X134" i="22"/>
  <c r="AA134" i="22" s="1"/>
  <c r="Z133" i="22"/>
  <c r="AC133" i="22" s="1"/>
  <c r="Y133" i="22"/>
  <c r="AB133" i="22" s="1"/>
  <c r="X133" i="22"/>
  <c r="AA133" i="22" s="1"/>
  <c r="Z132" i="22"/>
  <c r="Y132" i="22"/>
  <c r="X132" i="22"/>
  <c r="Z130" i="22"/>
  <c r="AC130" i="22" s="1"/>
  <c r="Y130" i="22"/>
  <c r="AB130" i="22" s="1"/>
  <c r="X130" i="22"/>
  <c r="AA130" i="22" s="1"/>
  <c r="Z166" i="22" l="1"/>
  <c r="Z165" i="22" s="1"/>
  <c r="T165" i="22"/>
  <c r="T162" i="22"/>
  <c r="T164" i="22"/>
  <c r="T163" i="22"/>
  <c r="Y166" i="22"/>
  <c r="Y165" i="22" s="1"/>
  <c r="S164" i="22"/>
  <c r="S165" i="22"/>
  <c r="S163" i="22"/>
  <c r="S162" i="22"/>
  <c r="Y159" i="22"/>
  <c r="Y158" i="22"/>
  <c r="Y157" i="22"/>
  <c r="Y156" i="22"/>
  <c r="Z159" i="22"/>
  <c r="Z158" i="22"/>
  <c r="Z157" i="22"/>
  <c r="Z156" i="22"/>
  <c r="X159" i="22"/>
  <c r="X158" i="22"/>
  <c r="X157" i="22"/>
  <c r="X156" i="22"/>
  <c r="X162" i="22"/>
  <c r="X165" i="22"/>
  <c r="X164" i="22"/>
  <c r="X163" i="22"/>
  <c r="Z162" i="22" l="1"/>
  <c r="Z163" i="22"/>
  <c r="Z164" i="22"/>
  <c r="Y162" i="22"/>
  <c r="Y163" i="22"/>
  <c r="Y164" i="22"/>
</calcChain>
</file>

<file path=xl/sharedStrings.xml><?xml version="1.0" encoding="utf-8"?>
<sst xmlns="http://schemas.openxmlformats.org/spreadsheetml/2006/main" count="2435" uniqueCount="298">
  <si>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</si>
  <si>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</si>
  <si>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</si>
  <si>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</si>
  <si>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</si>
  <si>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</si>
  <si>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</si>
  <si>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</si>
  <si>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</si>
  <si>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</si>
  <si>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</si>
  <si>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</si>
  <si>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</si>
  <si>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</si>
  <si>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</si>
  <si>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</si>
  <si>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</si>
  <si>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</si>
  <si>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</si>
  <si>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</si>
  <si>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</si>
  <si>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</si>
  <si>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</si>
  <si>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</si>
  <si>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</si>
  <si>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</si>
  <si>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</si>
  <si>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</si>
  <si>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</si>
  <si>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</si>
  <si>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</si>
  <si>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</si>
  <si>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</si>
  <si>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</si>
  <si>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</si>
  <si>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</si>
  <si>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</si>
  <si>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</si>
  <si>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</si>
  <si>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</si>
  <si>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</si>
  <si>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</si>
  <si>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</si>
  <si>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</si>
  <si>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</si>
  <si>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</si>
  <si>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</si>
  <si>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</si>
  <si>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</si>
  <si>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</si>
  <si>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</si>
  <si>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</si>
  <si>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</si>
  <si>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</si>
  <si>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</si>
  <si>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</si>
  <si>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</si>
  <si>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</si>
  <si>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</si>
  <si>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</si>
  <si>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</si>
  <si>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</si>
  <si>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</si>
  <si>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</si>
  <si>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</si>
  <si>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</si>
  <si>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</si>
  <si>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</si>
  <si>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</si>
  <si>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</si>
  <si>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</si>
  <si>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</si>
  <si>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</si>
  <si>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</si>
  <si>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</si>
  <si>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</si>
  <si>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</si>
  <si>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</si>
  <si>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</si>
  <si>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</si>
  <si>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</si>
  <si>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</si>
  <si>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</si>
  <si>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</si>
  <si>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</si>
  <si>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</si>
  <si>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</si>
  <si>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</si>
  <si>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</si>
  <si>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</si>
  <si>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</si>
  <si>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</si>
  <si>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</si>
  <si>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</si>
  <si>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</si>
  <si>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</si>
  <si>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</si>
  <si>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</si>
  <si>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</si>
  <si>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</si>
  <si>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</si>
  <si>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</si>
  <si>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</si>
  <si>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</si>
  <si>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</si>
  <si>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</si>
  <si>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</si>
  <si>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</si>
  <si>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</si>
  <si>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</si>
  <si>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</si>
  <si>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</si>
  <si>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</si>
  <si>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</si>
  <si>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</si>
  <si>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</si>
  <si>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</si>
  <si>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</si>
  <si>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</si>
  <si>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</si>
  <si>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</si>
  <si>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</si>
  <si>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</si>
  <si>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</si>
  <si>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</si>
  <si>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</si>
  <si>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</si>
  <si>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</si>
  <si>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</si>
  <si>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</si>
  <si>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</si>
  <si>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</si>
  <si>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</si>
  <si>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</si>
  <si>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</si>
  <si>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</si>
  <si>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</si>
  <si>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</si>
  <si>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</si>
  <si>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</si>
  <si>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</si>
  <si>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</si>
  <si>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</si>
  <si>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</si>
  <si>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</si>
  <si>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</si>
  <si>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</si>
  <si>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</si>
  <si>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</si>
  <si>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</si>
  <si>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</si>
  <si>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</si>
  <si>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</si>
  <si>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</si>
  <si>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</si>
  <si>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</si>
  <si>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</si>
  <si>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</si>
  <si>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</si>
  <si>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</si>
  <si>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</si>
  <si>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</si>
  <si>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</si>
  <si>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</si>
  <si>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</si>
  <si>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</si>
  <si>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</si>
  <si>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</si>
  <si>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</si>
  <si>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</si>
  <si>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</si>
  <si>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</si>
  <si>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</si>
  <si>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</si>
  <si>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</si>
  <si>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</si>
  <si>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</si>
  <si>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</si>
  <si>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</si>
  <si>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</si>
  <si>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</si>
  <si>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</si>
  <si>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</si>
  <si>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</si>
  <si>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</si>
  <si>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</si>
  <si>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</si>
  <si>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</si>
  <si>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</si>
  <si>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</si>
  <si>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</si>
  <si>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</si>
  <si>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</si>
  <si>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</si>
  <si>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</si>
  <si>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</si>
  <si>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</si>
  <si>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</si>
  <si>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</si>
  <si>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</si>
  <si>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</si>
  <si>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</si>
  <si>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</si>
  <si>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</si>
  <si>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</si>
  <si>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</si>
  <si>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</si>
  <si>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</si>
  <si>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</si>
  <si>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</si>
  <si>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</si>
  <si>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</si>
  <si>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</si>
  <si>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</si>
  <si>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</si>
  <si>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</si>
  <si>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</si>
  <si>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</si>
  <si>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</si>
  <si>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</si>
  <si>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</si>
  <si>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</si>
  <si>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</si>
  <si>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</si>
  <si>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</si>
  <si>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</si>
  <si>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</si>
  <si>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</si>
  <si>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</si>
  <si>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</si>
  <si>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</si>
  <si>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</si>
  <si>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</si>
  <si>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</si>
  <si>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</si>
  <si>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</si>
  <si>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</si>
  <si>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</si>
  <si>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</si>
  <si>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</si>
  <si>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</si>
  <si>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</si>
  <si>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</si>
  <si>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</si>
  <si>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</si>
  <si>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</si>
  <si>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</si>
  <si>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</si>
  <si>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</si>
  <si>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</si>
  <si>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</si>
  <si>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</si>
  <si>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</si>
  <si>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</si>
  <si>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</si>
  <si>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</si>
  <si>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</si>
  <si>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</si>
  <si>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</si>
  <si>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</si>
  <si>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</si>
  <si>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</si>
  <si>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</si>
  <si>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</si>
  <si>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</si>
  <si>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</si>
  <si>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</si>
  <si>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</si>
  <si>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</si>
  <si>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</si>
  <si>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</si>
  <si>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</si>
  <si>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</si>
  <si>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</si>
  <si>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</si>
  <si>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</si>
  <si>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</si>
  <si>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</si>
  <si>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</si>
  <si>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</si>
  <si>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</si>
  <si>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</si>
  <si>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</si>
  <si>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</si>
  <si>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</si>
  <si>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</si>
  <si>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</si>
  <si>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</si>
  <si>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</si>
  <si>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</si>
  <si>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</si>
  <si>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</si>
  <si>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</si>
  <si>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</si>
  <si>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</t>
  </si>
  <si>
    <t>drivetrain efficiency, full</t>
  </si>
  <si>
    <t>engine efficiency, empty</t>
  </si>
  <si>
    <t>engine efficiency,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</si>
</sst>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  <xf numFmtId="2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8"/>
  <sheetViews>
    <sheetView tabSelected="1" zoomScale="70" zoomScaleNormal="70" workbookViewId="0">
      <pane xSplit="11" ySplit="2" topLeftCell="Q94" activePane="bottomRight" state="frozen"/>
      <selection pane="topRight" activeCell="F1" sqref="F1"/>
      <selection pane="bottomLeft" activeCell="A3" sqref="A3"/>
      <selection pane="bottomRight" activeCell="E111" sqref="E111"/>
    </sheetView>
  </sheetViews>
  <sheetFormatPr defaultColWidth="9.1796875" defaultRowHeight="13" x14ac:dyDescent="0.3"/>
  <cols>
    <col min="1" max="1" width="13.54296875" style="1" bestFit="1" customWidth="1"/>
    <col min="2" max="2" width="43.1796875" style="1" customWidth="1"/>
    <col min="3" max="3" width="8.26953125" style="1" customWidth="1"/>
    <col min="4" max="4" width="30.1796875" style="1" customWidth="1"/>
    <col min="5" max="5" width="32.54296875" style="1" customWidth="1"/>
    <col min="6" max="6" width="9.81640625" style="1" customWidth="1"/>
    <col min="7" max="7" width="9.54296875" style="12" bestFit="1" customWidth="1"/>
    <col min="8" max="8" width="12.81640625" style="12" bestFit="1" customWidth="1"/>
    <col min="9" max="9" width="19" style="12" customWidth="1"/>
    <col min="10" max="10" width="33.5429687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235</v>
      </c>
      <c r="B1" s="14" t="s">
        <v>22</v>
      </c>
      <c r="C1" s="14" t="s">
        <v>250</v>
      </c>
      <c r="D1" s="33" t="s">
        <v>222</v>
      </c>
      <c r="E1" s="14" t="s">
        <v>12</v>
      </c>
      <c r="F1" s="22" t="s">
        <v>199</v>
      </c>
      <c r="G1" s="14" t="s">
        <v>236</v>
      </c>
      <c r="H1" s="14" t="s">
        <v>237</v>
      </c>
      <c r="I1" s="13" t="s">
        <v>238</v>
      </c>
      <c r="J1" s="13" t="s">
        <v>239</v>
      </c>
      <c r="K1" s="14" t="s">
        <v>77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5" customHeight="1" x14ac:dyDescent="0.3">
      <c r="A3" s="14" t="s">
        <v>37</v>
      </c>
      <c r="B3" s="14" t="s">
        <v>23</v>
      </c>
      <c r="C3" s="14" t="s">
        <v>159</v>
      </c>
      <c r="D3" s="33" t="s">
        <v>223</v>
      </c>
      <c r="E3" s="14" t="s">
        <v>2</v>
      </c>
      <c r="F3" s="22" t="s">
        <v>194</v>
      </c>
      <c r="G3" s="13" t="s">
        <v>177</v>
      </c>
      <c r="H3" s="13" t="s">
        <v>173</v>
      </c>
      <c r="I3" s="13" t="s">
        <v>170</v>
      </c>
      <c r="J3" s="13"/>
      <c r="K3" s="14" t="s">
        <v>78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37</v>
      </c>
      <c r="B4" s="14" t="s">
        <v>23</v>
      </c>
      <c r="C4" s="14" t="s">
        <v>160</v>
      </c>
      <c r="D4" s="33" t="s">
        <v>223</v>
      </c>
      <c r="E4" s="14" t="s">
        <v>2</v>
      </c>
      <c r="F4" s="22" t="s">
        <v>194</v>
      </c>
      <c r="G4" s="13" t="s">
        <v>177</v>
      </c>
      <c r="H4" s="13" t="s">
        <v>173</v>
      </c>
      <c r="I4" s="13" t="s">
        <v>170</v>
      </c>
      <c r="J4" s="13"/>
      <c r="K4" s="14" t="s">
        <v>78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37</v>
      </c>
      <c r="B5" s="14" t="s">
        <v>23</v>
      </c>
      <c r="C5" s="14" t="s">
        <v>161</v>
      </c>
      <c r="D5" s="33" t="s">
        <v>223</v>
      </c>
      <c r="E5" s="14" t="s">
        <v>2</v>
      </c>
      <c r="F5" s="22" t="s">
        <v>194</v>
      </c>
      <c r="G5" s="13" t="s">
        <v>177</v>
      </c>
      <c r="H5" s="13" t="s">
        <v>173</v>
      </c>
      <c r="I5" s="13" t="s">
        <v>170</v>
      </c>
      <c r="J5" s="13"/>
      <c r="K5" s="14" t="s">
        <v>78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37</v>
      </c>
      <c r="B6" s="14" t="s">
        <v>23</v>
      </c>
      <c r="C6" s="14" t="s">
        <v>221</v>
      </c>
      <c r="D6" s="33" t="s">
        <v>224</v>
      </c>
      <c r="E6" s="14" t="s">
        <v>2</v>
      </c>
      <c r="F6" s="22" t="s">
        <v>194</v>
      </c>
      <c r="G6" s="13" t="s">
        <v>177</v>
      </c>
      <c r="H6" s="13" t="s">
        <v>173</v>
      </c>
      <c r="I6" s="13" t="s">
        <v>170</v>
      </c>
      <c r="J6" s="13"/>
      <c r="K6" s="14" t="s">
        <v>78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37</v>
      </c>
      <c r="B7" s="14" t="s">
        <v>23</v>
      </c>
      <c r="C7" s="14" t="s">
        <v>162</v>
      </c>
      <c r="D7" s="33" t="s">
        <v>227</v>
      </c>
      <c r="E7" s="14" t="s">
        <v>2</v>
      </c>
      <c r="F7" s="22" t="s">
        <v>194</v>
      </c>
      <c r="G7" s="13" t="s">
        <v>177</v>
      </c>
      <c r="H7" s="13" t="s">
        <v>173</v>
      </c>
      <c r="I7" s="13" t="s">
        <v>170</v>
      </c>
      <c r="J7" s="13"/>
      <c r="K7" s="14" t="s">
        <v>78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37</v>
      </c>
      <c r="B8" s="33" t="s">
        <v>23</v>
      </c>
      <c r="C8" s="33" t="s">
        <v>225</v>
      </c>
      <c r="D8" s="33" t="s">
        <v>226</v>
      </c>
      <c r="E8" s="33" t="s">
        <v>2</v>
      </c>
      <c r="F8" s="33" t="s">
        <v>194</v>
      </c>
      <c r="G8" s="13" t="s">
        <v>177</v>
      </c>
      <c r="H8" s="13" t="s">
        <v>173</v>
      </c>
      <c r="I8" s="13" t="s">
        <v>170</v>
      </c>
      <c r="J8" s="13" t="s">
        <v>228</v>
      </c>
      <c r="K8" s="33" t="s">
        <v>78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37</v>
      </c>
      <c r="B9" s="14" t="s">
        <v>23</v>
      </c>
      <c r="C9" s="14" t="s">
        <v>159</v>
      </c>
      <c r="D9" s="33" t="s">
        <v>223</v>
      </c>
      <c r="E9" s="14" t="s">
        <v>72</v>
      </c>
      <c r="F9" s="22" t="s">
        <v>194</v>
      </c>
      <c r="G9" s="15" t="s">
        <v>178</v>
      </c>
      <c r="H9" s="13" t="s">
        <v>173</v>
      </c>
      <c r="I9" s="13" t="s">
        <v>170</v>
      </c>
      <c r="J9" s="13"/>
      <c r="K9" s="14" t="s">
        <v>78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37</v>
      </c>
      <c r="B10" s="14" t="s">
        <v>23</v>
      </c>
      <c r="C10" s="14" t="s">
        <v>160</v>
      </c>
      <c r="D10" s="33" t="s">
        <v>223</v>
      </c>
      <c r="E10" s="14" t="s">
        <v>72</v>
      </c>
      <c r="F10" s="22" t="s">
        <v>194</v>
      </c>
      <c r="G10" s="15" t="s">
        <v>178</v>
      </c>
      <c r="H10" s="13" t="s">
        <v>173</v>
      </c>
      <c r="I10" s="13" t="s">
        <v>170</v>
      </c>
      <c r="J10" s="13"/>
      <c r="K10" s="14" t="s">
        <v>78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37</v>
      </c>
      <c r="B11" s="14" t="s">
        <v>23</v>
      </c>
      <c r="C11" s="14" t="s">
        <v>161</v>
      </c>
      <c r="D11" s="33" t="s">
        <v>223</v>
      </c>
      <c r="E11" s="14" t="s">
        <v>72</v>
      </c>
      <c r="F11" s="22" t="s">
        <v>194</v>
      </c>
      <c r="G11" s="15" t="s">
        <v>178</v>
      </c>
      <c r="H11" s="13" t="s">
        <v>173</v>
      </c>
      <c r="I11" s="13" t="s">
        <v>170</v>
      </c>
      <c r="J11" s="13"/>
      <c r="K11" s="14" t="s">
        <v>78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37</v>
      </c>
      <c r="B12" s="14" t="s">
        <v>23</v>
      </c>
      <c r="C12" s="14" t="s">
        <v>221</v>
      </c>
      <c r="D12" s="33" t="s">
        <v>224</v>
      </c>
      <c r="E12" s="14" t="s">
        <v>72</v>
      </c>
      <c r="F12" s="22" t="s">
        <v>194</v>
      </c>
      <c r="G12" s="15" t="s">
        <v>178</v>
      </c>
      <c r="H12" s="13" t="s">
        <v>173</v>
      </c>
      <c r="I12" s="13" t="s">
        <v>170</v>
      </c>
      <c r="J12" s="13"/>
      <c r="K12" s="14" t="s">
        <v>78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37</v>
      </c>
      <c r="B13" s="14" t="s">
        <v>23</v>
      </c>
      <c r="C13" s="14" t="s">
        <v>162</v>
      </c>
      <c r="D13" s="33" t="s">
        <v>227</v>
      </c>
      <c r="E13" s="14" t="s">
        <v>72</v>
      </c>
      <c r="F13" s="22" t="s">
        <v>194</v>
      </c>
      <c r="G13" s="15" t="s">
        <v>178</v>
      </c>
      <c r="H13" s="13" t="s">
        <v>173</v>
      </c>
      <c r="I13" s="13" t="s">
        <v>170</v>
      </c>
      <c r="J13" s="13"/>
      <c r="K13" s="14" t="s">
        <v>78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37</v>
      </c>
      <c r="B14" s="33" t="s">
        <v>23</v>
      </c>
      <c r="C14" s="33" t="s">
        <v>225</v>
      </c>
      <c r="D14" s="33" t="s">
        <v>226</v>
      </c>
      <c r="E14" s="33" t="s">
        <v>72</v>
      </c>
      <c r="F14" s="33" t="s">
        <v>194</v>
      </c>
      <c r="G14" s="15" t="s">
        <v>178</v>
      </c>
      <c r="H14" s="13" t="s">
        <v>173</v>
      </c>
      <c r="I14" s="13" t="s">
        <v>170</v>
      </c>
      <c r="J14" s="13" t="s">
        <v>228</v>
      </c>
      <c r="K14" s="33" t="s">
        <v>78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29</v>
      </c>
      <c r="B15" s="33" t="s">
        <v>23</v>
      </c>
      <c r="C15" s="33" t="s">
        <v>159</v>
      </c>
      <c r="D15" s="33" t="s">
        <v>223</v>
      </c>
      <c r="E15" s="33" t="s">
        <v>254</v>
      </c>
      <c r="F15" s="16" t="s">
        <v>195</v>
      </c>
      <c r="G15" s="13" t="s">
        <v>177</v>
      </c>
      <c r="H15" s="13" t="s">
        <v>173</v>
      </c>
      <c r="I15" s="13"/>
      <c r="J15" s="13"/>
      <c r="K15" s="33" t="s">
        <v>217</v>
      </c>
      <c r="L15" s="15">
        <v>3500</v>
      </c>
      <c r="M15" s="15"/>
      <c r="N15" s="15"/>
      <c r="O15" s="15">
        <v>3500</v>
      </c>
      <c r="P15" s="15"/>
      <c r="Q15" s="15"/>
      <c r="R15" s="15">
        <v>3500</v>
      </c>
      <c r="S15" s="15"/>
      <c r="T15" s="15"/>
      <c r="U15" s="15">
        <v>3500</v>
      </c>
      <c r="V15" s="15"/>
      <c r="W15" s="15"/>
      <c r="X15" s="15">
        <v>3500</v>
      </c>
      <c r="Y15" s="15"/>
      <c r="Z15" s="15"/>
      <c r="AA15" s="15">
        <v>3500</v>
      </c>
      <c r="AB15" s="15"/>
      <c r="AC15" s="15"/>
    </row>
    <row r="16" spans="1:29" x14ac:dyDescent="0.3">
      <c r="A16" s="33" t="s">
        <v>29</v>
      </c>
      <c r="B16" s="33" t="s">
        <v>23</v>
      </c>
      <c r="C16" s="33" t="s">
        <v>160</v>
      </c>
      <c r="D16" s="33" t="s">
        <v>223</v>
      </c>
      <c r="E16" s="33" t="s">
        <v>254</v>
      </c>
      <c r="F16" s="16" t="s">
        <v>195</v>
      </c>
      <c r="G16" s="13" t="s">
        <v>177</v>
      </c>
      <c r="H16" s="13" t="s">
        <v>173</v>
      </c>
      <c r="I16" s="13"/>
      <c r="J16" s="13"/>
      <c r="K16" s="33" t="s">
        <v>217</v>
      </c>
      <c r="L16" s="15">
        <v>7500</v>
      </c>
      <c r="M16" s="15"/>
      <c r="N16" s="15"/>
      <c r="O16" s="15">
        <v>7500</v>
      </c>
      <c r="P16" s="15"/>
      <c r="Q16" s="15"/>
      <c r="R16" s="15">
        <v>7500</v>
      </c>
      <c r="S16" s="15"/>
      <c r="T16" s="15"/>
      <c r="U16" s="15">
        <v>7500</v>
      </c>
      <c r="V16" s="15"/>
      <c r="W16" s="15"/>
      <c r="X16" s="15">
        <v>7500</v>
      </c>
      <c r="Y16" s="15"/>
      <c r="Z16" s="15"/>
      <c r="AA16" s="15">
        <v>7500</v>
      </c>
      <c r="AB16" s="15"/>
      <c r="AC16" s="15"/>
    </row>
    <row r="17" spans="1:29" x14ac:dyDescent="0.3">
      <c r="A17" s="33" t="s">
        <v>29</v>
      </c>
      <c r="B17" s="33" t="s">
        <v>23</v>
      </c>
      <c r="C17" s="33" t="s">
        <v>161</v>
      </c>
      <c r="D17" s="33" t="s">
        <v>223</v>
      </c>
      <c r="E17" s="33" t="s">
        <v>254</v>
      </c>
      <c r="F17" s="16" t="s">
        <v>195</v>
      </c>
      <c r="G17" s="13" t="s">
        <v>177</v>
      </c>
      <c r="H17" s="13" t="s">
        <v>173</v>
      </c>
      <c r="I17" s="13"/>
      <c r="J17" s="13"/>
      <c r="K17" s="33" t="s">
        <v>217</v>
      </c>
      <c r="L17" s="15">
        <v>18000</v>
      </c>
      <c r="M17" s="15"/>
      <c r="N17" s="15"/>
      <c r="O17" s="15">
        <v>18000</v>
      </c>
      <c r="P17" s="15"/>
      <c r="Q17" s="15"/>
      <c r="R17" s="15">
        <v>18000</v>
      </c>
      <c r="S17" s="15"/>
      <c r="T17" s="15"/>
      <c r="U17" s="15">
        <v>18000</v>
      </c>
      <c r="V17" s="15"/>
      <c r="W17" s="15"/>
      <c r="X17" s="15">
        <v>18000</v>
      </c>
      <c r="Y17" s="15"/>
      <c r="Z17" s="15"/>
      <c r="AA17" s="15">
        <v>18000</v>
      </c>
      <c r="AB17" s="15"/>
      <c r="AC17" s="15"/>
    </row>
    <row r="18" spans="1:29" x14ac:dyDescent="0.3">
      <c r="A18" s="33" t="s">
        <v>29</v>
      </c>
      <c r="B18" s="33" t="s">
        <v>23</v>
      </c>
      <c r="C18" s="33" t="s">
        <v>221</v>
      </c>
      <c r="D18" s="33" t="s">
        <v>224</v>
      </c>
      <c r="E18" s="33" t="s">
        <v>254</v>
      </c>
      <c r="F18" s="16" t="s">
        <v>195</v>
      </c>
      <c r="G18" s="13" t="s">
        <v>177</v>
      </c>
      <c r="H18" s="13" t="s">
        <v>173</v>
      </c>
      <c r="I18" s="13"/>
      <c r="J18" s="13"/>
      <c r="K18" s="33" t="s">
        <v>217</v>
      </c>
      <c r="L18" s="15">
        <v>26000</v>
      </c>
      <c r="M18" s="15"/>
      <c r="N18" s="15"/>
      <c r="O18" s="15">
        <v>26000</v>
      </c>
      <c r="P18" s="15"/>
      <c r="Q18" s="15"/>
      <c r="R18" s="15">
        <v>26000</v>
      </c>
      <c r="S18" s="15"/>
      <c r="T18" s="15"/>
      <c r="U18" s="15">
        <v>26000</v>
      </c>
      <c r="V18" s="15"/>
      <c r="W18" s="15"/>
      <c r="X18" s="15">
        <v>26000</v>
      </c>
      <c r="Y18" s="15"/>
      <c r="Z18" s="15"/>
      <c r="AA18" s="15">
        <v>26000</v>
      </c>
      <c r="AB18" s="15"/>
      <c r="AC18" s="15"/>
    </row>
    <row r="19" spans="1:29" x14ac:dyDescent="0.3">
      <c r="A19" s="33" t="s">
        <v>29</v>
      </c>
      <c r="B19" s="33" t="s">
        <v>23</v>
      </c>
      <c r="C19" s="33" t="s">
        <v>162</v>
      </c>
      <c r="D19" s="33" t="s">
        <v>227</v>
      </c>
      <c r="E19" s="33" t="s">
        <v>254</v>
      </c>
      <c r="F19" s="16" t="s">
        <v>195</v>
      </c>
      <c r="G19" s="13" t="s">
        <v>177</v>
      </c>
      <c r="H19" s="13" t="s">
        <v>173</v>
      </c>
      <c r="I19" s="13"/>
      <c r="J19" s="13"/>
      <c r="K19" s="33" t="s">
        <v>217</v>
      </c>
      <c r="L19" s="15">
        <v>40000</v>
      </c>
      <c r="M19" s="15"/>
      <c r="N19" s="15"/>
      <c r="O19" s="15">
        <v>40000</v>
      </c>
      <c r="P19" s="15"/>
      <c r="Q19" s="15"/>
      <c r="R19" s="15">
        <v>40000</v>
      </c>
      <c r="S19" s="15"/>
      <c r="T19" s="15"/>
      <c r="U19" s="15">
        <v>40000</v>
      </c>
      <c r="V19" s="15"/>
      <c r="W19" s="15"/>
      <c r="X19" s="15">
        <v>40000</v>
      </c>
      <c r="Y19" s="15"/>
      <c r="Z19" s="15"/>
      <c r="AA19" s="15">
        <v>40000</v>
      </c>
      <c r="AB19" s="15"/>
      <c r="AC19" s="15"/>
    </row>
    <row r="20" spans="1:29" ht="26" x14ac:dyDescent="0.3">
      <c r="A20" s="33" t="s">
        <v>29</v>
      </c>
      <c r="B20" s="33" t="s">
        <v>23</v>
      </c>
      <c r="C20" s="33" t="s">
        <v>225</v>
      </c>
      <c r="D20" s="33" t="s">
        <v>226</v>
      </c>
      <c r="E20" s="33" t="s">
        <v>254</v>
      </c>
      <c r="F20" s="16" t="s">
        <v>195</v>
      </c>
      <c r="G20" s="13" t="s">
        <v>177</v>
      </c>
      <c r="H20" s="13" t="s">
        <v>173</v>
      </c>
      <c r="I20" s="13"/>
      <c r="J20" s="13"/>
      <c r="K20" s="33" t="s">
        <v>217</v>
      </c>
      <c r="L20" s="15">
        <v>60000</v>
      </c>
      <c r="M20" s="15"/>
      <c r="N20" s="15"/>
      <c r="O20" s="15">
        <v>60000</v>
      </c>
      <c r="P20" s="15"/>
      <c r="Q20" s="15"/>
      <c r="R20" s="15">
        <v>60000</v>
      </c>
      <c r="S20" s="15"/>
      <c r="T20" s="15"/>
      <c r="U20" s="15">
        <v>60000</v>
      </c>
      <c r="V20" s="15"/>
      <c r="W20" s="15"/>
      <c r="X20" s="15">
        <v>60000</v>
      </c>
      <c r="Y20" s="15"/>
      <c r="Z20" s="15"/>
      <c r="AA20" s="15">
        <v>60000</v>
      </c>
      <c r="AB20" s="15"/>
      <c r="AC20" s="15"/>
    </row>
    <row r="21" spans="1:29" s="40" customFormat="1" ht="14.5" x14ac:dyDescent="0.35">
      <c r="A21" s="36" t="s">
        <v>29</v>
      </c>
      <c r="B21" s="36" t="s">
        <v>23</v>
      </c>
      <c r="C21" s="36" t="s">
        <v>159</v>
      </c>
      <c r="D21" s="36" t="s">
        <v>223</v>
      </c>
      <c r="E21" s="36" t="s">
        <v>18</v>
      </c>
      <c r="F21" s="36" t="s">
        <v>195</v>
      </c>
      <c r="G21" s="37" t="s">
        <v>177</v>
      </c>
      <c r="H21" s="38" t="s">
        <v>175</v>
      </c>
      <c r="I21" s="5" t="s">
        <v>244</v>
      </c>
      <c r="J21" s="38" t="s">
        <v>248</v>
      </c>
      <c r="K21" s="36" t="s">
        <v>78</v>
      </c>
      <c r="L21" s="39">
        <v>120</v>
      </c>
      <c r="M21" s="37">
        <f>L21*0.75</f>
        <v>90</v>
      </c>
      <c r="N21" s="37">
        <f>L21*1.25</f>
        <v>150</v>
      </c>
      <c r="O21" s="39">
        <v>120</v>
      </c>
      <c r="P21" s="37">
        <f>O21*0.75</f>
        <v>90</v>
      </c>
      <c r="Q21" s="37">
        <f>O21*1.25</f>
        <v>150</v>
      </c>
      <c r="R21" s="39">
        <v>120</v>
      </c>
      <c r="S21" s="37">
        <f>R21*0.75</f>
        <v>90</v>
      </c>
      <c r="T21" s="37">
        <f>R21*1.25</f>
        <v>150</v>
      </c>
      <c r="U21" s="39">
        <v>120</v>
      </c>
      <c r="V21" s="37">
        <f>U21*0.75</f>
        <v>90</v>
      </c>
      <c r="W21" s="37">
        <f>U21*1.25</f>
        <v>150</v>
      </c>
      <c r="X21" s="39">
        <v>120</v>
      </c>
      <c r="Y21" s="37">
        <f>X21*0.75</f>
        <v>90</v>
      </c>
      <c r="Z21" s="37">
        <f>X21*1.25</f>
        <v>150</v>
      </c>
      <c r="AA21" s="39">
        <v>120</v>
      </c>
      <c r="AB21" s="37">
        <f>AA21*0.75</f>
        <v>90</v>
      </c>
      <c r="AC21" s="37">
        <f>AA21*1.25</f>
        <v>150</v>
      </c>
    </row>
    <row r="22" spans="1:29" s="40" customFormat="1" ht="14.5" x14ac:dyDescent="0.35">
      <c r="A22" s="36" t="s">
        <v>29</v>
      </c>
      <c r="B22" s="36" t="s">
        <v>23</v>
      </c>
      <c r="C22" s="36" t="s">
        <v>160</v>
      </c>
      <c r="D22" s="36" t="s">
        <v>223</v>
      </c>
      <c r="E22" s="36" t="s">
        <v>18</v>
      </c>
      <c r="F22" s="36" t="s">
        <v>195</v>
      </c>
      <c r="G22" s="37" t="s">
        <v>177</v>
      </c>
      <c r="H22" s="38" t="s">
        <v>175</v>
      </c>
      <c r="I22" s="5" t="s">
        <v>244</v>
      </c>
      <c r="J22" s="38" t="s">
        <v>248</v>
      </c>
      <c r="K22" s="36" t="s">
        <v>78</v>
      </c>
      <c r="L22" s="39">
        <v>256</v>
      </c>
      <c r="M22" s="37">
        <f t="shared" ref="M22:M68" si="12">L22*0.75</f>
        <v>192</v>
      </c>
      <c r="N22" s="37">
        <f t="shared" ref="N22:N68" si="13">L22*1.25</f>
        <v>320</v>
      </c>
      <c r="O22" s="39">
        <v>256</v>
      </c>
      <c r="P22" s="37">
        <f t="shared" ref="P22:P68" si="14">O22*0.75</f>
        <v>192</v>
      </c>
      <c r="Q22" s="37">
        <f t="shared" ref="Q22:Q68" si="15">O22*1.25</f>
        <v>320</v>
      </c>
      <c r="R22" s="39">
        <v>256</v>
      </c>
      <c r="S22" s="37">
        <f t="shared" ref="S22:S68" si="16">R22*0.75</f>
        <v>192</v>
      </c>
      <c r="T22" s="37">
        <f t="shared" ref="T22:T68" si="17">R22*1.25</f>
        <v>320</v>
      </c>
      <c r="U22" s="39">
        <v>256</v>
      </c>
      <c r="V22" s="37">
        <f t="shared" ref="V22:V68" si="18">U22*0.75</f>
        <v>192</v>
      </c>
      <c r="W22" s="37">
        <f t="shared" ref="W22:W68" si="19">U22*1.25</f>
        <v>320</v>
      </c>
      <c r="X22" s="39">
        <v>256</v>
      </c>
      <c r="Y22" s="37">
        <f t="shared" ref="Y22:Y68" si="20">X22*0.75</f>
        <v>192</v>
      </c>
      <c r="Z22" s="37">
        <f t="shared" ref="Z22:Z68" si="21">X22*1.25</f>
        <v>320</v>
      </c>
      <c r="AA22" s="39">
        <v>256</v>
      </c>
      <c r="AB22" s="37">
        <f t="shared" ref="AB22:AB68" si="22">AA22*0.75</f>
        <v>192</v>
      </c>
      <c r="AC22" s="37">
        <f t="shared" ref="AC22:AC68" si="23">AA22*1.25</f>
        <v>320</v>
      </c>
    </row>
    <row r="23" spans="1:29" s="40" customFormat="1" ht="14.5" x14ac:dyDescent="0.35">
      <c r="A23" s="36" t="s">
        <v>29</v>
      </c>
      <c r="B23" s="36" t="s">
        <v>23</v>
      </c>
      <c r="C23" s="36" t="s">
        <v>161</v>
      </c>
      <c r="D23" s="36" t="s">
        <v>223</v>
      </c>
      <c r="E23" s="36" t="s">
        <v>18</v>
      </c>
      <c r="F23" s="36" t="s">
        <v>195</v>
      </c>
      <c r="G23" s="37" t="s">
        <v>177</v>
      </c>
      <c r="H23" s="38" t="s">
        <v>175</v>
      </c>
      <c r="I23" s="5" t="s">
        <v>244</v>
      </c>
      <c r="J23" s="38" t="s">
        <v>248</v>
      </c>
      <c r="K23" s="36" t="s">
        <v>78</v>
      </c>
      <c r="L23" s="39">
        <v>615</v>
      </c>
      <c r="M23" s="37">
        <f t="shared" si="12"/>
        <v>461.25</v>
      </c>
      <c r="N23" s="37">
        <f t="shared" si="13"/>
        <v>768.75</v>
      </c>
      <c r="O23" s="39">
        <v>615</v>
      </c>
      <c r="P23" s="37">
        <f t="shared" si="14"/>
        <v>461.25</v>
      </c>
      <c r="Q23" s="37">
        <f t="shared" si="15"/>
        <v>768.75</v>
      </c>
      <c r="R23" s="39">
        <v>615</v>
      </c>
      <c r="S23" s="37">
        <f t="shared" si="16"/>
        <v>461.25</v>
      </c>
      <c r="T23" s="37">
        <f t="shared" si="17"/>
        <v>768.75</v>
      </c>
      <c r="U23" s="39">
        <v>615</v>
      </c>
      <c r="V23" s="37">
        <f t="shared" si="18"/>
        <v>461.25</v>
      </c>
      <c r="W23" s="37">
        <f t="shared" si="19"/>
        <v>768.75</v>
      </c>
      <c r="X23" s="39">
        <v>615</v>
      </c>
      <c r="Y23" s="37">
        <f t="shared" si="20"/>
        <v>461.25</v>
      </c>
      <c r="Z23" s="37">
        <f t="shared" si="21"/>
        <v>768.75</v>
      </c>
      <c r="AA23" s="39">
        <v>615</v>
      </c>
      <c r="AB23" s="37">
        <f t="shared" si="22"/>
        <v>461.25</v>
      </c>
      <c r="AC23" s="37">
        <f t="shared" si="23"/>
        <v>768.75</v>
      </c>
    </row>
    <row r="24" spans="1:29" s="40" customFormat="1" ht="14.5" x14ac:dyDescent="0.35">
      <c r="A24" s="36" t="s">
        <v>29</v>
      </c>
      <c r="B24" s="36" t="s">
        <v>23</v>
      </c>
      <c r="C24" s="36" t="s">
        <v>221</v>
      </c>
      <c r="D24" s="36" t="s">
        <v>224</v>
      </c>
      <c r="E24" s="36" t="s">
        <v>18</v>
      </c>
      <c r="F24" s="36" t="s">
        <v>195</v>
      </c>
      <c r="G24" s="37" t="s">
        <v>177</v>
      </c>
      <c r="H24" s="38" t="s">
        <v>175</v>
      </c>
      <c r="I24" s="5" t="s">
        <v>244</v>
      </c>
      <c r="J24" s="38" t="s">
        <v>248</v>
      </c>
      <c r="K24" s="36" t="s">
        <v>78</v>
      </c>
      <c r="L24" s="39">
        <v>888</v>
      </c>
      <c r="M24" s="37">
        <f t="shared" si="12"/>
        <v>666</v>
      </c>
      <c r="N24" s="37">
        <f t="shared" si="13"/>
        <v>1110</v>
      </c>
      <c r="O24" s="39">
        <v>888</v>
      </c>
      <c r="P24" s="37">
        <f t="shared" si="14"/>
        <v>666</v>
      </c>
      <c r="Q24" s="37">
        <f t="shared" si="15"/>
        <v>1110</v>
      </c>
      <c r="R24" s="39">
        <v>888</v>
      </c>
      <c r="S24" s="37">
        <f t="shared" si="16"/>
        <v>666</v>
      </c>
      <c r="T24" s="37">
        <f t="shared" si="17"/>
        <v>1110</v>
      </c>
      <c r="U24" s="39">
        <v>888</v>
      </c>
      <c r="V24" s="37">
        <f t="shared" si="18"/>
        <v>666</v>
      </c>
      <c r="W24" s="37">
        <f t="shared" si="19"/>
        <v>1110</v>
      </c>
      <c r="X24" s="39">
        <v>888</v>
      </c>
      <c r="Y24" s="37">
        <f t="shared" si="20"/>
        <v>666</v>
      </c>
      <c r="Z24" s="37">
        <f t="shared" si="21"/>
        <v>1110</v>
      </c>
      <c r="AA24" s="39">
        <v>888</v>
      </c>
      <c r="AB24" s="37">
        <f t="shared" si="22"/>
        <v>666</v>
      </c>
      <c r="AC24" s="37">
        <f t="shared" si="23"/>
        <v>1110</v>
      </c>
    </row>
    <row r="25" spans="1:29" s="40" customFormat="1" ht="14.5" x14ac:dyDescent="0.35">
      <c r="A25" s="36" t="s">
        <v>29</v>
      </c>
      <c r="B25" s="36" t="s">
        <v>23</v>
      </c>
      <c r="C25" s="36" t="s">
        <v>162</v>
      </c>
      <c r="D25" s="36" t="s">
        <v>227</v>
      </c>
      <c r="E25" s="36" t="s">
        <v>18</v>
      </c>
      <c r="F25" s="36" t="s">
        <v>195</v>
      </c>
      <c r="G25" s="37" t="s">
        <v>177</v>
      </c>
      <c r="H25" s="38" t="s">
        <v>175</v>
      </c>
      <c r="I25" s="5" t="s">
        <v>244</v>
      </c>
      <c r="J25" s="38" t="s">
        <v>248</v>
      </c>
      <c r="K25" s="36" t="s">
        <v>78</v>
      </c>
      <c r="L25" s="39">
        <v>3439</v>
      </c>
      <c r="M25" s="37">
        <f t="shared" si="12"/>
        <v>2579.25</v>
      </c>
      <c r="N25" s="37">
        <f t="shared" si="13"/>
        <v>4298.75</v>
      </c>
      <c r="O25" s="39">
        <v>3439</v>
      </c>
      <c r="P25" s="37">
        <f t="shared" si="14"/>
        <v>2579.25</v>
      </c>
      <c r="Q25" s="37">
        <f t="shared" si="15"/>
        <v>4298.75</v>
      </c>
      <c r="R25" s="39">
        <v>3439</v>
      </c>
      <c r="S25" s="37">
        <f t="shared" si="16"/>
        <v>2579.25</v>
      </c>
      <c r="T25" s="37">
        <f t="shared" si="17"/>
        <v>4298.75</v>
      </c>
      <c r="U25" s="39">
        <v>3439</v>
      </c>
      <c r="V25" s="37">
        <f t="shared" si="18"/>
        <v>2579.25</v>
      </c>
      <c r="W25" s="37">
        <f t="shared" si="19"/>
        <v>4298.75</v>
      </c>
      <c r="X25" s="39">
        <v>3439</v>
      </c>
      <c r="Y25" s="37">
        <f t="shared" si="20"/>
        <v>2579.25</v>
      </c>
      <c r="Z25" s="37">
        <f t="shared" si="21"/>
        <v>4298.75</v>
      </c>
      <c r="AA25" s="39">
        <v>3439</v>
      </c>
      <c r="AB25" s="37">
        <f t="shared" si="22"/>
        <v>2579.25</v>
      </c>
      <c r="AC25" s="37">
        <f t="shared" si="23"/>
        <v>4298.75</v>
      </c>
    </row>
    <row r="26" spans="1:29" s="40" customFormat="1" ht="26" x14ac:dyDescent="0.35">
      <c r="A26" s="36" t="s">
        <v>29</v>
      </c>
      <c r="B26" s="36" t="s">
        <v>23</v>
      </c>
      <c r="C26" s="36" t="s">
        <v>225</v>
      </c>
      <c r="D26" s="36" t="s">
        <v>226</v>
      </c>
      <c r="E26" s="36" t="s">
        <v>18</v>
      </c>
      <c r="F26" s="36" t="s">
        <v>195</v>
      </c>
      <c r="G26" s="37" t="s">
        <v>177</v>
      </c>
      <c r="H26" s="38" t="s">
        <v>175</v>
      </c>
      <c r="I26" s="5" t="s">
        <v>244</v>
      </c>
      <c r="J26" s="38" t="s">
        <v>248</v>
      </c>
      <c r="K26" s="36" t="s">
        <v>78</v>
      </c>
      <c r="L26" s="39">
        <v>5159</v>
      </c>
      <c r="M26" s="37">
        <f t="shared" si="12"/>
        <v>3869.25</v>
      </c>
      <c r="N26" s="37">
        <f t="shared" si="13"/>
        <v>6448.75</v>
      </c>
      <c r="O26" s="39">
        <v>5159</v>
      </c>
      <c r="P26" s="37">
        <f t="shared" si="14"/>
        <v>3869.25</v>
      </c>
      <c r="Q26" s="37">
        <f t="shared" si="15"/>
        <v>6448.75</v>
      </c>
      <c r="R26" s="39">
        <v>5159</v>
      </c>
      <c r="S26" s="37">
        <f t="shared" si="16"/>
        <v>3869.25</v>
      </c>
      <c r="T26" s="37">
        <f t="shared" si="17"/>
        <v>6448.75</v>
      </c>
      <c r="U26" s="39">
        <v>5159</v>
      </c>
      <c r="V26" s="37">
        <f t="shared" si="18"/>
        <v>3869.25</v>
      </c>
      <c r="W26" s="37">
        <f t="shared" si="19"/>
        <v>6448.75</v>
      </c>
      <c r="X26" s="39">
        <v>5159</v>
      </c>
      <c r="Y26" s="37">
        <f t="shared" si="20"/>
        <v>3869.25</v>
      </c>
      <c r="Z26" s="37">
        <f t="shared" si="21"/>
        <v>6448.75</v>
      </c>
      <c r="AA26" s="39">
        <v>5159</v>
      </c>
      <c r="AB26" s="37">
        <f t="shared" si="22"/>
        <v>3869.25</v>
      </c>
      <c r="AC26" s="37">
        <f t="shared" si="23"/>
        <v>6448.75</v>
      </c>
    </row>
    <row r="27" spans="1:29" s="40" customFormat="1" ht="14.5" x14ac:dyDescent="0.35">
      <c r="A27" s="36" t="s">
        <v>29</v>
      </c>
      <c r="B27" s="36" t="s">
        <v>23</v>
      </c>
      <c r="C27" s="36" t="s">
        <v>159</v>
      </c>
      <c r="D27" s="36" t="s">
        <v>223</v>
      </c>
      <c r="E27" s="36" t="s">
        <v>273</v>
      </c>
      <c r="F27" s="36" t="s">
        <v>195</v>
      </c>
      <c r="G27" s="37" t="s">
        <v>177</v>
      </c>
      <c r="H27" s="38" t="s">
        <v>175</v>
      </c>
      <c r="I27" s="5" t="s">
        <v>244</v>
      </c>
      <c r="J27" s="38" t="s">
        <v>248</v>
      </c>
      <c r="K27" s="36" t="s">
        <v>78</v>
      </c>
      <c r="L27" s="39">
        <v>310</v>
      </c>
      <c r="M27" s="37">
        <f t="shared" si="12"/>
        <v>232.5</v>
      </c>
      <c r="N27" s="37">
        <f t="shared" si="13"/>
        <v>387.5</v>
      </c>
      <c r="O27" s="39">
        <v>310</v>
      </c>
      <c r="P27" s="37">
        <f t="shared" si="14"/>
        <v>232.5</v>
      </c>
      <c r="Q27" s="37">
        <f t="shared" si="15"/>
        <v>387.5</v>
      </c>
      <c r="R27" s="39">
        <v>310</v>
      </c>
      <c r="S27" s="37">
        <f t="shared" si="16"/>
        <v>232.5</v>
      </c>
      <c r="T27" s="37">
        <f t="shared" si="17"/>
        <v>387.5</v>
      </c>
      <c r="U27" s="39">
        <v>310</v>
      </c>
      <c r="V27" s="37">
        <f t="shared" si="18"/>
        <v>232.5</v>
      </c>
      <c r="W27" s="37">
        <f t="shared" si="19"/>
        <v>387.5</v>
      </c>
      <c r="X27" s="39">
        <v>310</v>
      </c>
      <c r="Y27" s="37">
        <f t="shared" si="20"/>
        <v>232.5</v>
      </c>
      <c r="Z27" s="37">
        <f t="shared" si="21"/>
        <v>387.5</v>
      </c>
      <c r="AA27" s="39">
        <v>310</v>
      </c>
      <c r="AB27" s="37">
        <f t="shared" si="22"/>
        <v>232.5</v>
      </c>
      <c r="AC27" s="37">
        <f t="shared" si="23"/>
        <v>387.5</v>
      </c>
    </row>
    <row r="28" spans="1:29" s="40" customFormat="1" ht="14.5" x14ac:dyDescent="0.35">
      <c r="A28" s="36" t="s">
        <v>29</v>
      </c>
      <c r="B28" s="36" t="s">
        <v>23</v>
      </c>
      <c r="C28" s="36" t="s">
        <v>160</v>
      </c>
      <c r="D28" s="36" t="s">
        <v>223</v>
      </c>
      <c r="E28" s="36" t="s">
        <v>273</v>
      </c>
      <c r="F28" s="36" t="s">
        <v>195</v>
      </c>
      <c r="G28" s="37" t="s">
        <v>177</v>
      </c>
      <c r="H28" s="38" t="s">
        <v>175</v>
      </c>
      <c r="I28" s="5" t="s">
        <v>244</v>
      </c>
      <c r="J28" s="38" t="s">
        <v>248</v>
      </c>
      <c r="K28" s="36" t="s">
        <v>78</v>
      </c>
      <c r="L28" s="39">
        <v>665</v>
      </c>
      <c r="M28" s="37">
        <f t="shared" si="12"/>
        <v>498.75</v>
      </c>
      <c r="N28" s="37">
        <f t="shared" si="13"/>
        <v>831.25</v>
      </c>
      <c r="O28" s="39">
        <v>665</v>
      </c>
      <c r="P28" s="37">
        <f t="shared" si="14"/>
        <v>498.75</v>
      </c>
      <c r="Q28" s="37">
        <f t="shared" si="15"/>
        <v>831.25</v>
      </c>
      <c r="R28" s="39">
        <v>665</v>
      </c>
      <c r="S28" s="37">
        <f t="shared" si="16"/>
        <v>498.75</v>
      </c>
      <c r="T28" s="37">
        <f t="shared" si="17"/>
        <v>831.25</v>
      </c>
      <c r="U28" s="39">
        <v>665</v>
      </c>
      <c r="V28" s="37">
        <f t="shared" si="18"/>
        <v>498.75</v>
      </c>
      <c r="W28" s="37">
        <f t="shared" si="19"/>
        <v>831.25</v>
      </c>
      <c r="X28" s="39">
        <v>665</v>
      </c>
      <c r="Y28" s="37">
        <f t="shared" si="20"/>
        <v>498.75</v>
      </c>
      <c r="Z28" s="37">
        <f t="shared" si="21"/>
        <v>831.25</v>
      </c>
      <c r="AA28" s="39">
        <v>665</v>
      </c>
      <c r="AB28" s="37">
        <f t="shared" si="22"/>
        <v>498.75</v>
      </c>
      <c r="AC28" s="37">
        <f t="shared" si="23"/>
        <v>831.25</v>
      </c>
    </row>
    <row r="29" spans="1:29" s="40" customFormat="1" ht="14.5" x14ac:dyDescent="0.35">
      <c r="A29" s="36" t="s">
        <v>29</v>
      </c>
      <c r="B29" s="36" t="s">
        <v>23</v>
      </c>
      <c r="C29" s="36" t="s">
        <v>161</v>
      </c>
      <c r="D29" s="36" t="s">
        <v>223</v>
      </c>
      <c r="E29" s="36" t="s">
        <v>273</v>
      </c>
      <c r="F29" s="36" t="s">
        <v>195</v>
      </c>
      <c r="G29" s="37" t="s">
        <v>177</v>
      </c>
      <c r="H29" s="38" t="s">
        <v>175</v>
      </c>
      <c r="I29" s="5" t="s">
        <v>244</v>
      </c>
      <c r="J29" s="38" t="s">
        <v>248</v>
      </c>
      <c r="K29" s="36" t="s">
        <v>78</v>
      </c>
      <c r="L29" s="39">
        <v>1596</v>
      </c>
      <c r="M29" s="37">
        <f t="shared" si="12"/>
        <v>1197</v>
      </c>
      <c r="N29" s="37">
        <f t="shared" si="13"/>
        <v>1995</v>
      </c>
      <c r="O29" s="39">
        <v>1596</v>
      </c>
      <c r="P29" s="37">
        <f t="shared" si="14"/>
        <v>1197</v>
      </c>
      <c r="Q29" s="37">
        <f t="shared" si="15"/>
        <v>1995</v>
      </c>
      <c r="R29" s="39">
        <v>1596</v>
      </c>
      <c r="S29" s="37">
        <f t="shared" si="16"/>
        <v>1197</v>
      </c>
      <c r="T29" s="37">
        <f t="shared" si="17"/>
        <v>1995</v>
      </c>
      <c r="U29" s="39">
        <v>1596</v>
      </c>
      <c r="V29" s="37">
        <f t="shared" si="18"/>
        <v>1197</v>
      </c>
      <c r="W29" s="37">
        <f t="shared" si="19"/>
        <v>1995</v>
      </c>
      <c r="X29" s="39">
        <v>1596</v>
      </c>
      <c r="Y29" s="37">
        <f t="shared" si="20"/>
        <v>1197</v>
      </c>
      <c r="Z29" s="37">
        <f t="shared" si="21"/>
        <v>1995</v>
      </c>
      <c r="AA29" s="39">
        <v>1596</v>
      </c>
      <c r="AB29" s="37">
        <f t="shared" si="22"/>
        <v>1197</v>
      </c>
      <c r="AC29" s="37">
        <f t="shared" si="23"/>
        <v>1995</v>
      </c>
    </row>
    <row r="30" spans="1:29" s="40" customFormat="1" ht="14.5" x14ac:dyDescent="0.35">
      <c r="A30" s="36" t="s">
        <v>29</v>
      </c>
      <c r="B30" s="36" t="s">
        <v>23</v>
      </c>
      <c r="C30" s="36" t="s">
        <v>221</v>
      </c>
      <c r="D30" s="36" t="s">
        <v>224</v>
      </c>
      <c r="E30" s="36" t="s">
        <v>273</v>
      </c>
      <c r="F30" s="36" t="s">
        <v>195</v>
      </c>
      <c r="G30" s="37" t="s">
        <v>177</v>
      </c>
      <c r="H30" s="38" t="s">
        <v>175</v>
      </c>
      <c r="I30" s="5" t="s">
        <v>244</v>
      </c>
      <c r="J30" s="38" t="s">
        <v>248</v>
      </c>
      <c r="K30" s="36" t="s">
        <v>78</v>
      </c>
      <c r="L30" s="39">
        <v>2305</v>
      </c>
      <c r="M30" s="37">
        <f t="shared" si="12"/>
        <v>1728.75</v>
      </c>
      <c r="N30" s="37">
        <f t="shared" si="13"/>
        <v>2881.25</v>
      </c>
      <c r="O30" s="39">
        <v>2305</v>
      </c>
      <c r="P30" s="37">
        <f t="shared" si="14"/>
        <v>1728.75</v>
      </c>
      <c r="Q30" s="37">
        <f t="shared" si="15"/>
        <v>2881.25</v>
      </c>
      <c r="R30" s="39">
        <v>2305</v>
      </c>
      <c r="S30" s="37">
        <f t="shared" si="16"/>
        <v>1728.75</v>
      </c>
      <c r="T30" s="37">
        <f t="shared" si="17"/>
        <v>2881.25</v>
      </c>
      <c r="U30" s="39">
        <v>2305</v>
      </c>
      <c r="V30" s="37">
        <f t="shared" si="18"/>
        <v>1728.75</v>
      </c>
      <c r="W30" s="37">
        <f t="shared" si="19"/>
        <v>2881.25</v>
      </c>
      <c r="X30" s="39">
        <v>2305</v>
      </c>
      <c r="Y30" s="37">
        <f t="shared" si="20"/>
        <v>1728.75</v>
      </c>
      <c r="Z30" s="37">
        <f t="shared" si="21"/>
        <v>2881.25</v>
      </c>
      <c r="AA30" s="39">
        <v>2305</v>
      </c>
      <c r="AB30" s="37">
        <f t="shared" si="22"/>
        <v>1728.75</v>
      </c>
      <c r="AC30" s="37">
        <f t="shared" si="23"/>
        <v>2881.25</v>
      </c>
    </row>
    <row r="31" spans="1:29" s="40" customFormat="1" ht="14.5" x14ac:dyDescent="0.35">
      <c r="A31" s="36" t="s">
        <v>29</v>
      </c>
      <c r="B31" s="36" t="s">
        <v>23</v>
      </c>
      <c r="C31" s="36" t="s">
        <v>162</v>
      </c>
      <c r="D31" s="36" t="s">
        <v>227</v>
      </c>
      <c r="E31" s="36" t="s">
        <v>273</v>
      </c>
      <c r="F31" s="36" t="s">
        <v>195</v>
      </c>
      <c r="G31" s="37" t="s">
        <v>177</v>
      </c>
      <c r="H31" s="38" t="s">
        <v>175</v>
      </c>
      <c r="I31" s="5" t="s">
        <v>244</v>
      </c>
      <c r="J31" s="38" t="s">
        <v>248</v>
      </c>
      <c r="K31" s="36" t="s">
        <v>78</v>
      </c>
      <c r="L31" s="39">
        <v>2656</v>
      </c>
      <c r="M31" s="37">
        <f t="shared" si="12"/>
        <v>1992</v>
      </c>
      <c r="N31" s="37">
        <f t="shared" si="13"/>
        <v>3320</v>
      </c>
      <c r="O31" s="39">
        <v>2656</v>
      </c>
      <c r="P31" s="37">
        <f t="shared" si="14"/>
        <v>1992</v>
      </c>
      <c r="Q31" s="37">
        <f t="shared" si="15"/>
        <v>3320</v>
      </c>
      <c r="R31" s="39">
        <v>2656</v>
      </c>
      <c r="S31" s="37">
        <f t="shared" si="16"/>
        <v>1992</v>
      </c>
      <c r="T31" s="37">
        <f t="shared" si="17"/>
        <v>3320</v>
      </c>
      <c r="U31" s="39">
        <v>2656</v>
      </c>
      <c r="V31" s="37">
        <f t="shared" si="18"/>
        <v>1992</v>
      </c>
      <c r="W31" s="37">
        <f t="shared" si="19"/>
        <v>3320</v>
      </c>
      <c r="X31" s="39">
        <v>2656</v>
      </c>
      <c r="Y31" s="37">
        <f t="shared" si="20"/>
        <v>1992</v>
      </c>
      <c r="Z31" s="37">
        <f t="shared" si="21"/>
        <v>3320</v>
      </c>
      <c r="AA31" s="39">
        <v>2656</v>
      </c>
      <c r="AB31" s="37">
        <f t="shared" si="22"/>
        <v>1992</v>
      </c>
      <c r="AC31" s="37">
        <f t="shared" si="23"/>
        <v>3320</v>
      </c>
    </row>
    <row r="32" spans="1:29" s="40" customFormat="1" ht="26" x14ac:dyDescent="0.35">
      <c r="A32" s="36" t="s">
        <v>29</v>
      </c>
      <c r="B32" s="36" t="s">
        <v>23</v>
      </c>
      <c r="C32" s="36" t="s">
        <v>225</v>
      </c>
      <c r="D32" s="36" t="s">
        <v>226</v>
      </c>
      <c r="E32" s="36" t="s">
        <v>273</v>
      </c>
      <c r="F32" s="36" t="s">
        <v>195</v>
      </c>
      <c r="G32" s="37" t="s">
        <v>177</v>
      </c>
      <c r="H32" s="38" t="s">
        <v>175</v>
      </c>
      <c r="I32" s="5" t="s">
        <v>244</v>
      </c>
      <c r="J32" s="38" t="s">
        <v>248</v>
      </c>
      <c r="K32" s="36" t="s">
        <v>78</v>
      </c>
      <c r="L32" s="39">
        <v>3984</v>
      </c>
      <c r="M32" s="37">
        <f t="shared" si="12"/>
        <v>2988</v>
      </c>
      <c r="N32" s="37">
        <f t="shared" si="13"/>
        <v>4980</v>
      </c>
      <c r="O32" s="39">
        <v>3984</v>
      </c>
      <c r="P32" s="37">
        <f t="shared" si="14"/>
        <v>2988</v>
      </c>
      <c r="Q32" s="37">
        <f t="shared" si="15"/>
        <v>4980</v>
      </c>
      <c r="R32" s="39">
        <v>3984</v>
      </c>
      <c r="S32" s="37">
        <f t="shared" si="16"/>
        <v>2988</v>
      </c>
      <c r="T32" s="37">
        <f t="shared" si="17"/>
        <v>4980</v>
      </c>
      <c r="U32" s="39">
        <v>3984</v>
      </c>
      <c r="V32" s="37">
        <f t="shared" si="18"/>
        <v>2988</v>
      </c>
      <c r="W32" s="37">
        <f t="shared" si="19"/>
        <v>4980</v>
      </c>
      <c r="X32" s="39">
        <v>3984</v>
      </c>
      <c r="Y32" s="37">
        <f t="shared" si="20"/>
        <v>2988</v>
      </c>
      <c r="Z32" s="37">
        <f t="shared" si="21"/>
        <v>4980</v>
      </c>
      <c r="AA32" s="39">
        <v>3984</v>
      </c>
      <c r="AB32" s="37">
        <f t="shared" si="22"/>
        <v>2988</v>
      </c>
      <c r="AC32" s="37">
        <f t="shared" si="23"/>
        <v>4980</v>
      </c>
    </row>
    <row r="33" spans="1:29" s="40" customFormat="1" ht="14.5" x14ac:dyDescent="0.35">
      <c r="A33" s="36" t="s">
        <v>29</v>
      </c>
      <c r="B33" s="36" t="s">
        <v>23</v>
      </c>
      <c r="C33" s="36" t="s">
        <v>159</v>
      </c>
      <c r="D33" s="36" t="s">
        <v>223</v>
      </c>
      <c r="E33" s="36" t="s">
        <v>274</v>
      </c>
      <c r="F33" s="36" t="s">
        <v>195</v>
      </c>
      <c r="G33" s="37" t="s">
        <v>177</v>
      </c>
      <c r="H33" s="38" t="s">
        <v>175</v>
      </c>
      <c r="I33" s="5" t="s">
        <v>244</v>
      </c>
      <c r="J33" s="38" t="s">
        <v>248</v>
      </c>
      <c r="K33" s="36" t="s">
        <v>78</v>
      </c>
      <c r="L33" s="39">
        <v>24</v>
      </c>
      <c r="M33" s="37">
        <f t="shared" si="12"/>
        <v>18</v>
      </c>
      <c r="N33" s="37">
        <f t="shared" si="13"/>
        <v>30</v>
      </c>
      <c r="O33" s="39">
        <v>24</v>
      </c>
      <c r="P33" s="37">
        <f t="shared" si="14"/>
        <v>18</v>
      </c>
      <c r="Q33" s="37">
        <f t="shared" si="15"/>
        <v>30</v>
      </c>
      <c r="R33" s="39">
        <v>24</v>
      </c>
      <c r="S33" s="37">
        <f t="shared" si="16"/>
        <v>18</v>
      </c>
      <c r="T33" s="37">
        <f t="shared" si="17"/>
        <v>30</v>
      </c>
      <c r="U33" s="39">
        <v>24</v>
      </c>
      <c r="V33" s="37">
        <f t="shared" si="18"/>
        <v>18</v>
      </c>
      <c r="W33" s="37">
        <f t="shared" si="19"/>
        <v>30</v>
      </c>
      <c r="X33" s="39">
        <v>24</v>
      </c>
      <c r="Y33" s="37">
        <f t="shared" si="20"/>
        <v>18</v>
      </c>
      <c r="Z33" s="37">
        <f t="shared" si="21"/>
        <v>30</v>
      </c>
      <c r="AA33" s="39">
        <v>24</v>
      </c>
      <c r="AB33" s="37">
        <f t="shared" si="22"/>
        <v>18</v>
      </c>
      <c r="AC33" s="37">
        <f t="shared" si="23"/>
        <v>30</v>
      </c>
    </row>
    <row r="34" spans="1:29" s="40" customFormat="1" ht="14.5" x14ac:dyDescent="0.35">
      <c r="A34" s="36" t="s">
        <v>29</v>
      </c>
      <c r="B34" s="36" t="s">
        <v>23</v>
      </c>
      <c r="C34" s="36" t="s">
        <v>160</v>
      </c>
      <c r="D34" s="36" t="s">
        <v>223</v>
      </c>
      <c r="E34" s="36" t="s">
        <v>274</v>
      </c>
      <c r="F34" s="36" t="s">
        <v>195</v>
      </c>
      <c r="G34" s="37" t="s">
        <v>177</v>
      </c>
      <c r="H34" s="38" t="s">
        <v>175</v>
      </c>
      <c r="I34" s="5" t="s">
        <v>244</v>
      </c>
      <c r="J34" s="38" t="s">
        <v>248</v>
      </c>
      <c r="K34" s="36" t="s">
        <v>78</v>
      </c>
      <c r="L34" s="39">
        <v>52</v>
      </c>
      <c r="M34" s="37">
        <f t="shared" si="12"/>
        <v>39</v>
      </c>
      <c r="N34" s="37">
        <f t="shared" si="13"/>
        <v>65</v>
      </c>
      <c r="O34" s="39">
        <v>52</v>
      </c>
      <c r="P34" s="37">
        <f t="shared" si="14"/>
        <v>39</v>
      </c>
      <c r="Q34" s="37">
        <f t="shared" si="15"/>
        <v>65</v>
      </c>
      <c r="R34" s="39">
        <v>52</v>
      </c>
      <c r="S34" s="37">
        <f t="shared" si="16"/>
        <v>39</v>
      </c>
      <c r="T34" s="37">
        <f t="shared" si="17"/>
        <v>65</v>
      </c>
      <c r="U34" s="39">
        <v>52</v>
      </c>
      <c r="V34" s="37">
        <f t="shared" si="18"/>
        <v>39</v>
      </c>
      <c r="W34" s="37">
        <f t="shared" si="19"/>
        <v>65</v>
      </c>
      <c r="X34" s="39">
        <v>52</v>
      </c>
      <c r="Y34" s="37">
        <f t="shared" si="20"/>
        <v>39</v>
      </c>
      <c r="Z34" s="37">
        <f t="shared" si="21"/>
        <v>65</v>
      </c>
      <c r="AA34" s="39">
        <v>52</v>
      </c>
      <c r="AB34" s="37">
        <f t="shared" si="22"/>
        <v>39</v>
      </c>
      <c r="AC34" s="37">
        <f t="shared" si="23"/>
        <v>65</v>
      </c>
    </row>
    <row r="35" spans="1:29" s="40" customFormat="1" ht="14.5" x14ac:dyDescent="0.35">
      <c r="A35" s="36" t="s">
        <v>29</v>
      </c>
      <c r="B35" s="36" t="s">
        <v>23</v>
      </c>
      <c r="C35" s="36" t="s">
        <v>161</v>
      </c>
      <c r="D35" s="36" t="s">
        <v>223</v>
      </c>
      <c r="E35" s="36" t="s">
        <v>274</v>
      </c>
      <c r="F35" s="36" t="s">
        <v>195</v>
      </c>
      <c r="G35" s="37" t="s">
        <v>177</v>
      </c>
      <c r="H35" s="38" t="s">
        <v>175</v>
      </c>
      <c r="I35" s="5" t="s">
        <v>244</v>
      </c>
      <c r="J35" s="38" t="s">
        <v>248</v>
      </c>
      <c r="K35" s="36" t="s">
        <v>78</v>
      </c>
      <c r="L35" s="39">
        <v>125</v>
      </c>
      <c r="M35" s="37">
        <f t="shared" si="12"/>
        <v>93.75</v>
      </c>
      <c r="N35" s="37">
        <f t="shared" si="13"/>
        <v>156.25</v>
      </c>
      <c r="O35" s="39">
        <v>125</v>
      </c>
      <c r="P35" s="37">
        <f t="shared" si="14"/>
        <v>93.75</v>
      </c>
      <c r="Q35" s="37">
        <f t="shared" si="15"/>
        <v>156.25</v>
      </c>
      <c r="R35" s="39">
        <v>125</v>
      </c>
      <c r="S35" s="37">
        <f t="shared" si="16"/>
        <v>93.75</v>
      </c>
      <c r="T35" s="37">
        <f t="shared" si="17"/>
        <v>156.25</v>
      </c>
      <c r="U35" s="39">
        <v>125</v>
      </c>
      <c r="V35" s="37">
        <f t="shared" si="18"/>
        <v>93.75</v>
      </c>
      <c r="W35" s="37">
        <f t="shared" si="19"/>
        <v>156.25</v>
      </c>
      <c r="X35" s="39">
        <v>125</v>
      </c>
      <c r="Y35" s="37">
        <f t="shared" si="20"/>
        <v>93.75</v>
      </c>
      <c r="Z35" s="37">
        <f t="shared" si="21"/>
        <v>156.25</v>
      </c>
      <c r="AA35" s="39">
        <v>125</v>
      </c>
      <c r="AB35" s="37">
        <f t="shared" si="22"/>
        <v>93.75</v>
      </c>
      <c r="AC35" s="37">
        <f t="shared" si="23"/>
        <v>156.25</v>
      </c>
    </row>
    <row r="36" spans="1:29" s="40" customFormat="1" ht="14.5" x14ac:dyDescent="0.35">
      <c r="A36" s="36" t="s">
        <v>29</v>
      </c>
      <c r="B36" s="36" t="s">
        <v>23</v>
      </c>
      <c r="C36" s="36" t="s">
        <v>221</v>
      </c>
      <c r="D36" s="36" t="s">
        <v>224</v>
      </c>
      <c r="E36" s="36" t="s">
        <v>274</v>
      </c>
      <c r="F36" s="36" t="s">
        <v>195</v>
      </c>
      <c r="G36" s="37" t="s">
        <v>177</v>
      </c>
      <c r="H36" s="38" t="s">
        <v>175</v>
      </c>
      <c r="I36" s="5" t="s">
        <v>244</v>
      </c>
      <c r="J36" s="38" t="s">
        <v>248</v>
      </c>
      <c r="K36" s="36" t="s">
        <v>78</v>
      </c>
      <c r="L36" s="39">
        <v>180</v>
      </c>
      <c r="M36" s="37">
        <f t="shared" si="12"/>
        <v>135</v>
      </c>
      <c r="N36" s="37">
        <f t="shared" si="13"/>
        <v>225</v>
      </c>
      <c r="O36" s="39">
        <v>180</v>
      </c>
      <c r="P36" s="37">
        <f t="shared" si="14"/>
        <v>135</v>
      </c>
      <c r="Q36" s="37">
        <f t="shared" si="15"/>
        <v>225</v>
      </c>
      <c r="R36" s="39">
        <v>180</v>
      </c>
      <c r="S36" s="37">
        <f t="shared" si="16"/>
        <v>135</v>
      </c>
      <c r="T36" s="37">
        <f t="shared" si="17"/>
        <v>225</v>
      </c>
      <c r="U36" s="39">
        <v>180</v>
      </c>
      <c r="V36" s="37">
        <f t="shared" si="18"/>
        <v>135</v>
      </c>
      <c r="W36" s="37">
        <f t="shared" si="19"/>
        <v>225</v>
      </c>
      <c r="X36" s="39">
        <v>180</v>
      </c>
      <c r="Y36" s="37">
        <f t="shared" si="20"/>
        <v>135</v>
      </c>
      <c r="Z36" s="37">
        <f t="shared" si="21"/>
        <v>225</v>
      </c>
      <c r="AA36" s="39">
        <v>180</v>
      </c>
      <c r="AB36" s="37">
        <f t="shared" si="22"/>
        <v>135</v>
      </c>
      <c r="AC36" s="37">
        <f t="shared" si="23"/>
        <v>225</v>
      </c>
    </row>
    <row r="37" spans="1:29" s="40" customFormat="1" ht="14.5" x14ac:dyDescent="0.35">
      <c r="A37" s="36" t="s">
        <v>29</v>
      </c>
      <c r="B37" s="36" t="s">
        <v>23</v>
      </c>
      <c r="C37" s="36" t="s">
        <v>162</v>
      </c>
      <c r="D37" s="36" t="s">
        <v>227</v>
      </c>
      <c r="E37" s="36" t="s">
        <v>274</v>
      </c>
      <c r="F37" s="36" t="s">
        <v>195</v>
      </c>
      <c r="G37" s="37" t="s">
        <v>177</v>
      </c>
      <c r="H37" s="38" t="s">
        <v>175</v>
      </c>
      <c r="I37" s="5" t="s">
        <v>244</v>
      </c>
      <c r="J37" s="38" t="s">
        <v>248</v>
      </c>
      <c r="K37" s="36" t="s">
        <v>78</v>
      </c>
      <c r="L37" s="39">
        <v>784</v>
      </c>
      <c r="M37" s="37">
        <f t="shared" si="12"/>
        <v>588</v>
      </c>
      <c r="N37" s="37">
        <f t="shared" si="13"/>
        <v>980</v>
      </c>
      <c r="O37" s="39">
        <v>784</v>
      </c>
      <c r="P37" s="37">
        <f t="shared" si="14"/>
        <v>588</v>
      </c>
      <c r="Q37" s="37">
        <f t="shared" si="15"/>
        <v>980</v>
      </c>
      <c r="R37" s="39">
        <v>784</v>
      </c>
      <c r="S37" s="37">
        <f t="shared" si="16"/>
        <v>588</v>
      </c>
      <c r="T37" s="37">
        <f t="shared" si="17"/>
        <v>980</v>
      </c>
      <c r="U37" s="39">
        <v>784</v>
      </c>
      <c r="V37" s="37">
        <f t="shared" si="18"/>
        <v>588</v>
      </c>
      <c r="W37" s="37">
        <f t="shared" si="19"/>
        <v>980</v>
      </c>
      <c r="X37" s="39">
        <v>784</v>
      </c>
      <c r="Y37" s="37">
        <f t="shared" si="20"/>
        <v>588</v>
      </c>
      <c r="Z37" s="37">
        <f t="shared" si="21"/>
        <v>980</v>
      </c>
      <c r="AA37" s="39">
        <v>784</v>
      </c>
      <c r="AB37" s="37">
        <f t="shared" si="22"/>
        <v>588</v>
      </c>
      <c r="AC37" s="37">
        <f t="shared" si="23"/>
        <v>980</v>
      </c>
    </row>
    <row r="38" spans="1:29" s="40" customFormat="1" ht="26" x14ac:dyDescent="0.35">
      <c r="A38" s="36" t="s">
        <v>29</v>
      </c>
      <c r="B38" s="36" t="s">
        <v>23</v>
      </c>
      <c r="C38" s="36" t="s">
        <v>225</v>
      </c>
      <c r="D38" s="36" t="s">
        <v>226</v>
      </c>
      <c r="E38" s="36" t="s">
        <v>274</v>
      </c>
      <c r="F38" s="36" t="s">
        <v>195</v>
      </c>
      <c r="G38" s="37" t="s">
        <v>177</v>
      </c>
      <c r="H38" s="38" t="s">
        <v>175</v>
      </c>
      <c r="I38" s="5" t="s">
        <v>244</v>
      </c>
      <c r="J38" s="38" t="s">
        <v>248</v>
      </c>
      <c r="K38" s="36" t="s">
        <v>78</v>
      </c>
      <c r="L38" s="39">
        <v>1176</v>
      </c>
      <c r="M38" s="37">
        <f t="shared" si="12"/>
        <v>882</v>
      </c>
      <c r="N38" s="37">
        <f t="shared" si="13"/>
        <v>1470</v>
      </c>
      <c r="O38" s="39">
        <v>1176</v>
      </c>
      <c r="P38" s="37">
        <f t="shared" si="14"/>
        <v>882</v>
      </c>
      <c r="Q38" s="37">
        <f t="shared" si="15"/>
        <v>1470</v>
      </c>
      <c r="R38" s="39">
        <v>1176</v>
      </c>
      <c r="S38" s="37">
        <f t="shared" si="16"/>
        <v>882</v>
      </c>
      <c r="T38" s="37">
        <f t="shared" si="17"/>
        <v>1470</v>
      </c>
      <c r="U38" s="39">
        <v>1176</v>
      </c>
      <c r="V38" s="37">
        <f t="shared" si="18"/>
        <v>882</v>
      </c>
      <c r="W38" s="37">
        <f t="shared" si="19"/>
        <v>1470</v>
      </c>
      <c r="X38" s="39">
        <v>1176</v>
      </c>
      <c r="Y38" s="37">
        <f t="shared" si="20"/>
        <v>882</v>
      </c>
      <c r="Z38" s="37">
        <f t="shared" si="21"/>
        <v>1470</v>
      </c>
      <c r="AA38" s="39">
        <v>1176</v>
      </c>
      <c r="AB38" s="37">
        <f t="shared" si="22"/>
        <v>882</v>
      </c>
      <c r="AC38" s="37">
        <f t="shared" si="23"/>
        <v>1470</v>
      </c>
    </row>
    <row r="39" spans="1:29" s="40" customFormat="1" ht="14.5" x14ac:dyDescent="0.35">
      <c r="A39" s="36" t="s">
        <v>29</v>
      </c>
      <c r="B39" s="36" t="s">
        <v>23</v>
      </c>
      <c r="C39" s="36" t="s">
        <v>159</v>
      </c>
      <c r="D39" s="36" t="s">
        <v>223</v>
      </c>
      <c r="E39" s="36" t="s">
        <v>275</v>
      </c>
      <c r="F39" s="36" t="s">
        <v>195</v>
      </c>
      <c r="G39" s="37" t="s">
        <v>177</v>
      </c>
      <c r="H39" s="38" t="s">
        <v>175</v>
      </c>
      <c r="I39" s="5" t="s">
        <v>244</v>
      </c>
      <c r="J39" s="38" t="s">
        <v>248</v>
      </c>
      <c r="K39" s="36" t="s">
        <v>78</v>
      </c>
      <c r="L39" s="39">
        <v>194</v>
      </c>
      <c r="M39" s="37">
        <f t="shared" si="12"/>
        <v>145.5</v>
      </c>
      <c r="N39" s="37">
        <f t="shared" si="13"/>
        <v>242.5</v>
      </c>
      <c r="O39" s="39">
        <v>194</v>
      </c>
      <c r="P39" s="37">
        <f t="shared" si="14"/>
        <v>145.5</v>
      </c>
      <c r="Q39" s="37">
        <f t="shared" si="15"/>
        <v>242.5</v>
      </c>
      <c r="R39" s="39">
        <v>194</v>
      </c>
      <c r="S39" s="37">
        <f t="shared" si="16"/>
        <v>145.5</v>
      </c>
      <c r="T39" s="37">
        <f t="shared" si="17"/>
        <v>242.5</v>
      </c>
      <c r="U39" s="39">
        <v>194</v>
      </c>
      <c r="V39" s="37">
        <f t="shared" si="18"/>
        <v>145.5</v>
      </c>
      <c r="W39" s="37">
        <f t="shared" si="19"/>
        <v>242.5</v>
      </c>
      <c r="X39" s="39">
        <v>194</v>
      </c>
      <c r="Y39" s="37">
        <f t="shared" si="20"/>
        <v>145.5</v>
      </c>
      <c r="Z39" s="37">
        <f t="shared" si="21"/>
        <v>242.5</v>
      </c>
      <c r="AA39" s="39">
        <v>194</v>
      </c>
      <c r="AB39" s="37">
        <f t="shared" si="22"/>
        <v>145.5</v>
      </c>
      <c r="AC39" s="37">
        <f t="shared" si="23"/>
        <v>242.5</v>
      </c>
    </row>
    <row r="40" spans="1:29" s="40" customFormat="1" ht="14.5" x14ac:dyDescent="0.35">
      <c r="A40" s="36" t="s">
        <v>29</v>
      </c>
      <c r="B40" s="36" t="s">
        <v>23</v>
      </c>
      <c r="C40" s="36" t="s">
        <v>160</v>
      </c>
      <c r="D40" s="36" t="s">
        <v>223</v>
      </c>
      <c r="E40" s="36" t="s">
        <v>275</v>
      </c>
      <c r="F40" s="36" t="s">
        <v>195</v>
      </c>
      <c r="G40" s="37" t="s">
        <v>177</v>
      </c>
      <c r="H40" s="38" t="s">
        <v>175</v>
      </c>
      <c r="I40" s="5" t="s">
        <v>244</v>
      </c>
      <c r="J40" s="38" t="s">
        <v>248</v>
      </c>
      <c r="K40" s="36" t="s">
        <v>78</v>
      </c>
      <c r="L40" s="39">
        <v>416</v>
      </c>
      <c r="M40" s="37">
        <f t="shared" si="12"/>
        <v>312</v>
      </c>
      <c r="N40" s="37">
        <f t="shared" si="13"/>
        <v>520</v>
      </c>
      <c r="O40" s="39">
        <v>416</v>
      </c>
      <c r="P40" s="37">
        <f t="shared" si="14"/>
        <v>312</v>
      </c>
      <c r="Q40" s="37">
        <f t="shared" si="15"/>
        <v>520</v>
      </c>
      <c r="R40" s="39">
        <v>416</v>
      </c>
      <c r="S40" s="37">
        <f t="shared" si="16"/>
        <v>312</v>
      </c>
      <c r="T40" s="37">
        <f t="shared" si="17"/>
        <v>520</v>
      </c>
      <c r="U40" s="39">
        <v>416</v>
      </c>
      <c r="V40" s="37">
        <f t="shared" si="18"/>
        <v>312</v>
      </c>
      <c r="W40" s="37">
        <f t="shared" si="19"/>
        <v>520</v>
      </c>
      <c r="X40" s="39">
        <v>416</v>
      </c>
      <c r="Y40" s="37">
        <f t="shared" si="20"/>
        <v>312</v>
      </c>
      <c r="Z40" s="37">
        <f t="shared" si="21"/>
        <v>520</v>
      </c>
      <c r="AA40" s="39">
        <v>416</v>
      </c>
      <c r="AB40" s="37">
        <f t="shared" si="22"/>
        <v>312</v>
      </c>
      <c r="AC40" s="37">
        <f t="shared" si="23"/>
        <v>520</v>
      </c>
    </row>
    <row r="41" spans="1:29" s="40" customFormat="1" ht="14.5" x14ac:dyDescent="0.35">
      <c r="A41" s="36" t="s">
        <v>29</v>
      </c>
      <c r="B41" s="36" t="s">
        <v>23</v>
      </c>
      <c r="C41" s="36" t="s">
        <v>161</v>
      </c>
      <c r="D41" s="36" t="s">
        <v>223</v>
      </c>
      <c r="E41" s="36" t="s">
        <v>275</v>
      </c>
      <c r="F41" s="36" t="s">
        <v>195</v>
      </c>
      <c r="G41" s="37" t="s">
        <v>177</v>
      </c>
      <c r="H41" s="38" t="s">
        <v>175</v>
      </c>
      <c r="I41" s="5" t="s">
        <v>244</v>
      </c>
      <c r="J41" s="38" t="s">
        <v>248</v>
      </c>
      <c r="K41" s="36" t="s">
        <v>78</v>
      </c>
      <c r="L41" s="39">
        <v>998</v>
      </c>
      <c r="M41" s="37">
        <f t="shared" si="12"/>
        <v>748.5</v>
      </c>
      <c r="N41" s="37">
        <f t="shared" si="13"/>
        <v>1247.5</v>
      </c>
      <c r="O41" s="39">
        <v>998</v>
      </c>
      <c r="P41" s="37">
        <f t="shared" si="14"/>
        <v>748.5</v>
      </c>
      <c r="Q41" s="37">
        <f t="shared" si="15"/>
        <v>1247.5</v>
      </c>
      <c r="R41" s="39">
        <v>998</v>
      </c>
      <c r="S41" s="37">
        <f t="shared" si="16"/>
        <v>748.5</v>
      </c>
      <c r="T41" s="37">
        <f t="shared" si="17"/>
        <v>1247.5</v>
      </c>
      <c r="U41" s="39">
        <v>998</v>
      </c>
      <c r="V41" s="37">
        <f t="shared" si="18"/>
        <v>748.5</v>
      </c>
      <c r="W41" s="37">
        <f t="shared" si="19"/>
        <v>1247.5</v>
      </c>
      <c r="X41" s="39">
        <v>998</v>
      </c>
      <c r="Y41" s="37">
        <f t="shared" si="20"/>
        <v>748.5</v>
      </c>
      <c r="Z41" s="37">
        <f t="shared" si="21"/>
        <v>1247.5</v>
      </c>
      <c r="AA41" s="39">
        <v>998</v>
      </c>
      <c r="AB41" s="37">
        <f t="shared" si="22"/>
        <v>748.5</v>
      </c>
      <c r="AC41" s="37">
        <f t="shared" si="23"/>
        <v>1247.5</v>
      </c>
    </row>
    <row r="42" spans="1:29" s="40" customFormat="1" ht="14.5" x14ac:dyDescent="0.35">
      <c r="A42" s="36" t="s">
        <v>29</v>
      </c>
      <c r="B42" s="36" t="s">
        <v>23</v>
      </c>
      <c r="C42" s="36" t="s">
        <v>221</v>
      </c>
      <c r="D42" s="36" t="s">
        <v>224</v>
      </c>
      <c r="E42" s="36" t="s">
        <v>275</v>
      </c>
      <c r="F42" s="36" t="s">
        <v>195</v>
      </c>
      <c r="G42" s="37" t="s">
        <v>177</v>
      </c>
      <c r="H42" s="38" t="s">
        <v>175</v>
      </c>
      <c r="I42" s="5" t="s">
        <v>244</v>
      </c>
      <c r="J42" s="38" t="s">
        <v>248</v>
      </c>
      <c r="K42" s="36" t="s">
        <v>78</v>
      </c>
      <c r="L42" s="39">
        <v>1441</v>
      </c>
      <c r="M42" s="37">
        <f t="shared" si="12"/>
        <v>1080.75</v>
      </c>
      <c r="N42" s="37">
        <f t="shared" si="13"/>
        <v>1801.25</v>
      </c>
      <c r="O42" s="39">
        <v>1441</v>
      </c>
      <c r="P42" s="37">
        <f t="shared" si="14"/>
        <v>1080.75</v>
      </c>
      <c r="Q42" s="37">
        <f t="shared" si="15"/>
        <v>1801.25</v>
      </c>
      <c r="R42" s="39">
        <v>1441</v>
      </c>
      <c r="S42" s="37">
        <f t="shared" si="16"/>
        <v>1080.75</v>
      </c>
      <c r="T42" s="37">
        <f t="shared" si="17"/>
        <v>1801.25</v>
      </c>
      <c r="U42" s="39">
        <v>1441</v>
      </c>
      <c r="V42" s="37">
        <f t="shared" si="18"/>
        <v>1080.75</v>
      </c>
      <c r="W42" s="37">
        <f t="shared" si="19"/>
        <v>1801.25</v>
      </c>
      <c r="X42" s="39">
        <v>1441</v>
      </c>
      <c r="Y42" s="37">
        <f t="shared" si="20"/>
        <v>1080.75</v>
      </c>
      <c r="Z42" s="37">
        <f t="shared" si="21"/>
        <v>1801.25</v>
      </c>
      <c r="AA42" s="39">
        <v>1441</v>
      </c>
      <c r="AB42" s="37">
        <f t="shared" si="22"/>
        <v>1080.75</v>
      </c>
      <c r="AC42" s="37">
        <f t="shared" si="23"/>
        <v>1801.25</v>
      </c>
    </row>
    <row r="43" spans="1:29" s="40" customFormat="1" ht="14.5" x14ac:dyDescent="0.35">
      <c r="A43" s="36" t="s">
        <v>29</v>
      </c>
      <c r="B43" s="36" t="s">
        <v>23</v>
      </c>
      <c r="C43" s="36" t="s">
        <v>162</v>
      </c>
      <c r="D43" s="36" t="s">
        <v>227</v>
      </c>
      <c r="E43" s="36" t="s">
        <v>275</v>
      </c>
      <c r="F43" s="36" t="s">
        <v>195</v>
      </c>
      <c r="G43" s="37" t="s">
        <v>177</v>
      </c>
      <c r="H43" s="38" t="s">
        <v>175</v>
      </c>
      <c r="I43" s="5" t="s">
        <v>244</v>
      </c>
      <c r="J43" s="38" t="s">
        <v>248</v>
      </c>
      <c r="K43" s="36" t="s">
        <v>78</v>
      </c>
      <c r="L43" s="39">
        <v>1422</v>
      </c>
      <c r="M43" s="37">
        <f t="shared" si="12"/>
        <v>1066.5</v>
      </c>
      <c r="N43" s="37">
        <f t="shared" si="13"/>
        <v>1777.5</v>
      </c>
      <c r="O43" s="39">
        <v>1422</v>
      </c>
      <c r="P43" s="37">
        <f t="shared" si="14"/>
        <v>1066.5</v>
      </c>
      <c r="Q43" s="37">
        <f t="shared" si="15"/>
        <v>1777.5</v>
      </c>
      <c r="R43" s="39">
        <v>1422</v>
      </c>
      <c r="S43" s="37">
        <f t="shared" si="16"/>
        <v>1066.5</v>
      </c>
      <c r="T43" s="37">
        <f t="shared" si="17"/>
        <v>1777.5</v>
      </c>
      <c r="U43" s="39">
        <v>1422</v>
      </c>
      <c r="V43" s="37">
        <f t="shared" si="18"/>
        <v>1066.5</v>
      </c>
      <c r="W43" s="37">
        <f t="shared" si="19"/>
        <v>1777.5</v>
      </c>
      <c r="X43" s="39">
        <v>1422</v>
      </c>
      <c r="Y43" s="37">
        <f t="shared" si="20"/>
        <v>1066.5</v>
      </c>
      <c r="Z43" s="37">
        <f t="shared" si="21"/>
        <v>1777.5</v>
      </c>
      <c r="AA43" s="39">
        <v>1422</v>
      </c>
      <c r="AB43" s="37">
        <f t="shared" si="22"/>
        <v>1066.5</v>
      </c>
      <c r="AC43" s="37">
        <f t="shared" si="23"/>
        <v>1777.5</v>
      </c>
    </row>
    <row r="44" spans="1:29" s="40" customFormat="1" ht="26" x14ac:dyDescent="0.35">
      <c r="A44" s="36" t="s">
        <v>29</v>
      </c>
      <c r="B44" s="36" t="s">
        <v>23</v>
      </c>
      <c r="C44" s="36" t="s">
        <v>225</v>
      </c>
      <c r="D44" s="36" t="s">
        <v>226</v>
      </c>
      <c r="E44" s="36" t="s">
        <v>275</v>
      </c>
      <c r="F44" s="36" t="s">
        <v>195</v>
      </c>
      <c r="G44" s="37" t="s">
        <v>177</v>
      </c>
      <c r="H44" s="38" t="s">
        <v>175</v>
      </c>
      <c r="I44" s="5" t="s">
        <v>244</v>
      </c>
      <c r="J44" s="38" t="s">
        <v>248</v>
      </c>
      <c r="K44" s="36" t="s">
        <v>78</v>
      </c>
      <c r="L44" s="39">
        <v>2133</v>
      </c>
      <c r="M44" s="37">
        <f t="shared" si="12"/>
        <v>1599.75</v>
      </c>
      <c r="N44" s="37">
        <f t="shared" si="13"/>
        <v>2666.25</v>
      </c>
      <c r="O44" s="39">
        <v>2133</v>
      </c>
      <c r="P44" s="37">
        <f t="shared" si="14"/>
        <v>1599.75</v>
      </c>
      <c r="Q44" s="37">
        <f t="shared" si="15"/>
        <v>2666.25</v>
      </c>
      <c r="R44" s="39">
        <v>2133</v>
      </c>
      <c r="S44" s="37">
        <f t="shared" si="16"/>
        <v>1599.75</v>
      </c>
      <c r="T44" s="37">
        <f t="shared" si="17"/>
        <v>2666.25</v>
      </c>
      <c r="U44" s="39">
        <v>2133</v>
      </c>
      <c r="V44" s="37">
        <f t="shared" si="18"/>
        <v>1599.75</v>
      </c>
      <c r="W44" s="37">
        <f t="shared" si="19"/>
        <v>2666.25</v>
      </c>
      <c r="X44" s="39">
        <v>2133</v>
      </c>
      <c r="Y44" s="37">
        <f t="shared" si="20"/>
        <v>1599.75</v>
      </c>
      <c r="Z44" s="37">
        <f t="shared" si="21"/>
        <v>2666.25</v>
      </c>
      <c r="AA44" s="39">
        <v>2133</v>
      </c>
      <c r="AB44" s="37">
        <f t="shared" si="22"/>
        <v>1599.75</v>
      </c>
      <c r="AC44" s="37">
        <f t="shared" si="23"/>
        <v>2666.25</v>
      </c>
    </row>
    <row r="45" spans="1:29" s="40" customFormat="1" ht="14.5" x14ac:dyDescent="0.35">
      <c r="A45" s="36" t="s">
        <v>29</v>
      </c>
      <c r="B45" s="36" t="s">
        <v>23</v>
      </c>
      <c r="C45" s="36" t="s">
        <v>159</v>
      </c>
      <c r="D45" s="36" t="s">
        <v>223</v>
      </c>
      <c r="E45" s="36" t="s">
        <v>276</v>
      </c>
      <c r="F45" s="36" t="s">
        <v>195</v>
      </c>
      <c r="G45" s="37" t="s">
        <v>177</v>
      </c>
      <c r="H45" s="38" t="s">
        <v>175</v>
      </c>
      <c r="I45" s="5" t="s">
        <v>244</v>
      </c>
      <c r="J45" s="38" t="s">
        <v>248</v>
      </c>
      <c r="K45" s="36" t="s">
        <v>78</v>
      </c>
      <c r="L45" s="39">
        <v>175</v>
      </c>
      <c r="M45" s="37">
        <f t="shared" si="12"/>
        <v>131.25</v>
      </c>
      <c r="N45" s="37">
        <f t="shared" si="13"/>
        <v>218.75</v>
      </c>
      <c r="O45" s="39">
        <v>175</v>
      </c>
      <c r="P45" s="37">
        <f t="shared" si="14"/>
        <v>131.25</v>
      </c>
      <c r="Q45" s="37">
        <f t="shared" si="15"/>
        <v>218.75</v>
      </c>
      <c r="R45" s="39">
        <v>175</v>
      </c>
      <c r="S45" s="37">
        <f t="shared" si="16"/>
        <v>131.25</v>
      </c>
      <c r="T45" s="37">
        <f t="shared" si="17"/>
        <v>218.75</v>
      </c>
      <c r="U45" s="39">
        <v>175</v>
      </c>
      <c r="V45" s="37">
        <f t="shared" si="18"/>
        <v>131.25</v>
      </c>
      <c r="W45" s="37">
        <f t="shared" si="19"/>
        <v>218.75</v>
      </c>
      <c r="X45" s="39">
        <v>175</v>
      </c>
      <c r="Y45" s="37">
        <f t="shared" si="20"/>
        <v>131.25</v>
      </c>
      <c r="Z45" s="37">
        <f t="shared" si="21"/>
        <v>218.75</v>
      </c>
      <c r="AA45" s="39">
        <v>175</v>
      </c>
      <c r="AB45" s="37">
        <f t="shared" si="22"/>
        <v>131.25</v>
      </c>
      <c r="AC45" s="37">
        <f t="shared" si="23"/>
        <v>218.75</v>
      </c>
    </row>
    <row r="46" spans="1:29" s="40" customFormat="1" ht="14.5" x14ac:dyDescent="0.35">
      <c r="A46" s="36" t="s">
        <v>29</v>
      </c>
      <c r="B46" s="36" t="s">
        <v>23</v>
      </c>
      <c r="C46" s="36" t="s">
        <v>160</v>
      </c>
      <c r="D46" s="36" t="s">
        <v>223</v>
      </c>
      <c r="E46" s="36" t="s">
        <v>276</v>
      </c>
      <c r="F46" s="36" t="s">
        <v>195</v>
      </c>
      <c r="G46" s="37" t="s">
        <v>177</v>
      </c>
      <c r="H46" s="38" t="s">
        <v>175</v>
      </c>
      <c r="I46" s="5" t="s">
        <v>244</v>
      </c>
      <c r="J46" s="38" t="s">
        <v>248</v>
      </c>
      <c r="K46" s="36" t="s">
        <v>78</v>
      </c>
      <c r="L46" s="39">
        <v>375</v>
      </c>
      <c r="M46" s="37">
        <f t="shared" si="12"/>
        <v>281.25</v>
      </c>
      <c r="N46" s="37">
        <f t="shared" si="13"/>
        <v>468.75</v>
      </c>
      <c r="O46" s="39">
        <v>375</v>
      </c>
      <c r="P46" s="37">
        <f t="shared" si="14"/>
        <v>281.25</v>
      </c>
      <c r="Q46" s="37">
        <f t="shared" si="15"/>
        <v>468.75</v>
      </c>
      <c r="R46" s="39">
        <v>375</v>
      </c>
      <c r="S46" s="37">
        <f t="shared" si="16"/>
        <v>281.25</v>
      </c>
      <c r="T46" s="37">
        <f t="shared" si="17"/>
        <v>468.75</v>
      </c>
      <c r="U46" s="39">
        <v>375</v>
      </c>
      <c r="V46" s="37">
        <f t="shared" si="18"/>
        <v>281.25</v>
      </c>
      <c r="W46" s="37">
        <f t="shared" si="19"/>
        <v>468.75</v>
      </c>
      <c r="X46" s="39">
        <v>375</v>
      </c>
      <c r="Y46" s="37">
        <f t="shared" si="20"/>
        <v>281.25</v>
      </c>
      <c r="Z46" s="37">
        <f t="shared" si="21"/>
        <v>468.75</v>
      </c>
      <c r="AA46" s="39">
        <v>375</v>
      </c>
      <c r="AB46" s="37">
        <f t="shared" si="22"/>
        <v>281.25</v>
      </c>
      <c r="AC46" s="37">
        <f t="shared" si="23"/>
        <v>468.75</v>
      </c>
    </row>
    <row r="47" spans="1:29" s="40" customFormat="1" ht="14.5" x14ac:dyDescent="0.35">
      <c r="A47" s="36" t="s">
        <v>29</v>
      </c>
      <c r="B47" s="36" t="s">
        <v>23</v>
      </c>
      <c r="C47" s="36" t="s">
        <v>161</v>
      </c>
      <c r="D47" s="36" t="s">
        <v>223</v>
      </c>
      <c r="E47" s="36" t="s">
        <v>276</v>
      </c>
      <c r="F47" s="36" t="s">
        <v>195</v>
      </c>
      <c r="G47" s="37" t="s">
        <v>177</v>
      </c>
      <c r="H47" s="38" t="s">
        <v>175</v>
      </c>
      <c r="I47" s="5" t="s">
        <v>244</v>
      </c>
      <c r="J47" s="38" t="s">
        <v>248</v>
      </c>
      <c r="K47" s="36" t="s">
        <v>78</v>
      </c>
      <c r="L47" s="39">
        <v>900</v>
      </c>
      <c r="M47" s="37">
        <f t="shared" si="12"/>
        <v>675</v>
      </c>
      <c r="N47" s="37">
        <f t="shared" si="13"/>
        <v>1125</v>
      </c>
      <c r="O47" s="39">
        <v>900</v>
      </c>
      <c r="P47" s="37">
        <f t="shared" si="14"/>
        <v>675</v>
      </c>
      <c r="Q47" s="37">
        <f t="shared" si="15"/>
        <v>1125</v>
      </c>
      <c r="R47" s="39">
        <v>900</v>
      </c>
      <c r="S47" s="37">
        <f t="shared" si="16"/>
        <v>675</v>
      </c>
      <c r="T47" s="37">
        <f t="shared" si="17"/>
        <v>1125</v>
      </c>
      <c r="U47" s="39">
        <v>900</v>
      </c>
      <c r="V47" s="37">
        <f t="shared" si="18"/>
        <v>675</v>
      </c>
      <c r="W47" s="37">
        <f t="shared" si="19"/>
        <v>1125</v>
      </c>
      <c r="X47" s="39">
        <v>900</v>
      </c>
      <c r="Y47" s="37">
        <f t="shared" si="20"/>
        <v>675</v>
      </c>
      <c r="Z47" s="37">
        <f t="shared" si="21"/>
        <v>1125</v>
      </c>
      <c r="AA47" s="39">
        <v>900</v>
      </c>
      <c r="AB47" s="37">
        <f t="shared" si="22"/>
        <v>675</v>
      </c>
      <c r="AC47" s="37">
        <f t="shared" si="23"/>
        <v>1125</v>
      </c>
    </row>
    <row r="48" spans="1:29" s="40" customFormat="1" ht="14.5" x14ac:dyDescent="0.35">
      <c r="A48" s="36" t="s">
        <v>29</v>
      </c>
      <c r="B48" s="36" t="s">
        <v>23</v>
      </c>
      <c r="C48" s="36" t="s">
        <v>221</v>
      </c>
      <c r="D48" s="36" t="s">
        <v>224</v>
      </c>
      <c r="E48" s="36" t="s">
        <v>276</v>
      </c>
      <c r="F48" s="36" t="s">
        <v>195</v>
      </c>
      <c r="G48" s="37" t="s">
        <v>177</v>
      </c>
      <c r="H48" s="38" t="s">
        <v>175</v>
      </c>
      <c r="I48" s="5" t="s">
        <v>244</v>
      </c>
      <c r="J48" s="38" t="s">
        <v>248</v>
      </c>
      <c r="K48" s="36" t="s">
        <v>78</v>
      </c>
      <c r="L48" s="39">
        <v>1300</v>
      </c>
      <c r="M48" s="37">
        <f t="shared" si="12"/>
        <v>975</v>
      </c>
      <c r="N48" s="37">
        <f t="shared" si="13"/>
        <v>1625</v>
      </c>
      <c r="O48" s="39">
        <v>1300</v>
      </c>
      <c r="P48" s="37">
        <f t="shared" si="14"/>
        <v>975</v>
      </c>
      <c r="Q48" s="37">
        <f t="shared" si="15"/>
        <v>1625</v>
      </c>
      <c r="R48" s="39">
        <v>1300</v>
      </c>
      <c r="S48" s="37">
        <f t="shared" si="16"/>
        <v>975</v>
      </c>
      <c r="T48" s="37">
        <f t="shared" si="17"/>
        <v>1625</v>
      </c>
      <c r="U48" s="39">
        <v>1300</v>
      </c>
      <c r="V48" s="37">
        <f t="shared" si="18"/>
        <v>975</v>
      </c>
      <c r="W48" s="37">
        <f t="shared" si="19"/>
        <v>1625</v>
      </c>
      <c r="X48" s="39">
        <v>1300</v>
      </c>
      <c r="Y48" s="37">
        <f t="shared" si="20"/>
        <v>975</v>
      </c>
      <c r="Z48" s="37">
        <f t="shared" si="21"/>
        <v>1625</v>
      </c>
      <c r="AA48" s="39">
        <v>1300</v>
      </c>
      <c r="AB48" s="37">
        <f t="shared" si="22"/>
        <v>975</v>
      </c>
      <c r="AC48" s="37">
        <f t="shared" si="23"/>
        <v>1625</v>
      </c>
    </row>
    <row r="49" spans="1:29" s="40" customFormat="1" ht="14.5" x14ac:dyDescent="0.35">
      <c r="A49" s="36" t="s">
        <v>29</v>
      </c>
      <c r="B49" s="36" t="s">
        <v>23</v>
      </c>
      <c r="C49" s="36" t="s">
        <v>162</v>
      </c>
      <c r="D49" s="36" t="s">
        <v>227</v>
      </c>
      <c r="E49" s="36" t="s">
        <v>276</v>
      </c>
      <c r="F49" s="36" t="s">
        <v>195</v>
      </c>
      <c r="G49" s="37" t="s">
        <v>177</v>
      </c>
      <c r="H49" s="38" t="s">
        <v>175</v>
      </c>
      <c r="I49" s="5" t="s">
        <v>244</v>
      </c>
      <c r="J49" s="38" t="s">
        <v>248</v>
      </c>
      <c r="K49" s="36" t="s">
        <v>78</v>
      </c>
      <c r="L49" s="39">
        <v>1153</v>
      </c>
      <c r="M49" s="37">
        <f t="shared" si="12"/>
        <v>864.75</v>
      </c>
      <c r="N49" s="37">
        <f t="shared" si="13"/>
        <v>1441.25</v>
      </c>
      <c r="O49" s="39">
        <v>1153</v>
      </c>
      <c r="P49" s="37">
        <f t="shared" si="14"/>
        <v>864.75</v>
      </c>
      <c r="Q49" s="37">
        <f t="shared" si="15"/>
        <v>1441.25</v>
      </c>
      <c r="R49" s="39">
        <v>1153</v>
      </c>
      <c r="S49" s="37">
        <f t="shared" si="16"/>
        <v>864.75</v>
      </c>
      <c r="T49" s="37">
        <f t="shared" si="17"/>
        <v>1441.25</v>
      </c>
      <c r="U49" s="39">
        <v>1153</v>
      </c>
      <c r="V49" s="37">
        <f t="shared" si="18"/>
        <v>864.75</v>
      </c>
      <c r="W49" s="37">
        <f t="shared" si="19"/>
        <v>1441.25</v>
      </c>
      <c r="X49" s="39">
        <v>1153</v>
      </c>
      <c r="Y49" s="37">
        <f t="shared" si="20"/>
        <v>864.75</v>
      </c>
      <c r="Z49" s="37">
        <f t="shared" si="21"/>
        <v>1441.25</v>
      </c>
      <c r="AA49" s="39">
        <v>1153</v>
      </c>
      <c r="AB49" s="37">
        <f t="shared" si="22"/>
        <v>864.75</v>
      </c>
      <c r="AC49" s="37">
        <f t="shared" si="23"/>
        <v>1441.25</v>
      </c>
    </row>
    <row r="50" spans="1:29" s="40" customFormat="1" ht="26" x14ac:dyDescent="0.35">
      <c r="A50" s="36" t="s">
        <v>29</v>
      </c>
      <c r="B50" s="36" t="s">
        <v>23</v>
      </c>
      <c r="C50" s="36" t="s">
        <v>225</v>
      </c>
      <c r="D50" s="36" t="s">
        <v>226</v>
      </c>
      <c r="E50" s="36" t="s">
        <v>276</v>
      </c>
      <c r="F50" s="36" t="s">
        <v>195</v>
      </c>
      <c r="G50" s="37" t="s">
        <v>177</v>
      </c>
      <c r="H50" s="38" t="s">
        <v>175</v>
      </c>
      <c r="I50" s="5" t="s">
        <v>244</v>
      </c>
      <c r="J50" s="38" t="s">
        <v>248</v>
      </c>
      <c r="K50" s="36" t="s">
        <v>78</v>
      </c>
      <c r="L50" s="39">
        <v>1730</v>
      </c>
      <c r="M50" s="37">
        <f t="shared" si="12"/>
        <v>1297.5</v>
      </c>
      <c r="N50" s="37">
        <f t="shared" si="13"/>
        <v>2162.5</v>
      </c>
      <c r="O50" s="39">
        <v>1730</v>
      </c>
      <c r="P50" s="37">
        <f t="shared" si="14"/>
        <v>1297.5</v>
      </c>
      <c r="Q50" s="37">
        <f t="shared" si="15"/>
        <v>2162.5</v>
      </c>
      <c r="R50" s="39">
        <v>1730</v>
      </c>
      <c r="S50" s="37">
        <f t="shared" si="16"/>
        <v>1297.5</v>
      </c>
      <c r="T50" s="37">
        <f t="shared" si="17"/>
        <v>2162.5</v>
      </c>
      <c r="U50" s="39">
        <v>1730</v>
      </c>
      <c r="V50" s="37">
        <f t="shared" si="18"/>
        <v>1297.5</v>
      </c>
      <c r="W50" s="37">
        <f t="shared" si="19"/>
        <v>2162.5</v>
      </c>
      <c r="X50" s="39">
        <v>1730</v>
      </c>
      <c r="Y50" s="37">
        <f t="shared" si="20"/>
        <v>1297.5</v>
      </c>
      <c r="Z50" s="37">
        <f t="shared" si="21"/>
        <v>2162.5</v>
      </c>
      <c r="AA50" s="39">
        <v>1730</v>
      </c>
      <c r="AB50" s="37">
        <f t="shared" si="22"/>
        <v>1297.5</v>
      </c>
      <c r="AC50" s="37">
        <f t="shared" si="23"/>
        <v>2162.5</v>
      </c>
    </row>
    <row r="51" spans="1:29" s="40" customFormat="1" ht="14.5" x14ac:dyDescent="0.35">
      <c r="A51" s="36" t="s">
        <v>29</v>
      </c>
      <c r="B51" s="36" t="s">
        <v>277</v>
      </c>
      <c r="C51" s="36" t="s">
        <v>159</v>
      </c>
      <c r="D51" s="36" t="s">
        <v>223</v>
      </c>
      <c r="E51" s="36" t="s">
        <v>278</v>
      </c>
      <c r="F51" s="36" t="s">
        <v>195</v>
      </c>
      <c r="G51" s="37" t="s">
        <v>177</v>
      </c>
      <c r="H51" s="38" t="s">
        <v>175</v>
      </c>
      <c r="I51" s="5" t="s">
        <v>244</v>
      </c>
      <c r="J51" s="38" t="s">
        <v>248</v>
      </c>
      <c r="K51" s="36" t="s">
        <v>78</v>
      </c>
      <c r="L51" s="39">
        <v>44</v>
      </c>
      <c r="M51" s="37">
        <f t="shared" si="12"/>
        <v>33</v>
      </c>
      <c r="N51" s="37">
        <f t="shared" si="13"/>
        <v>55</v>
      </c>
      <c r="O51" s="39">
        <v>44</v>
      </c>
      <c r="P51" s="37">
        <f t="shared" si="14"/>
        <v>33</v>
      </c>
      <c r="Q51" s="37">
        <f t="shared" si="15"/>
        <v>55</v>
      </c>
      <c r="R51" s="39">
        <v>44</v>
      </c>
      <c r="S51" s="37">
        <f t="shared" si="16"/>
        <v>33</v>
      </c>
      <c r="T51" s="37">
        <f t="shared" si="17"/>
        <v>55</v>
      </c>
      <c r="U51" s="39">
        <v>44</v>
      </c>
      <c r="V51" s="37">
        <f t="shared" si="18"/>
        <v>33</v>
      </c>
      <c r="W51" s="37">
        <f t="shared" si="19"/>
        <v>55</v>
      </c>
      <c r="X51" s="39">
        <v>44</v>
      </c>
      <c r="Y51" s="37">
        <f t="shared" si="20"/>
        <v>33</v>
      </c>
      <c r="Z51" s="37">
        <f t="shared" si="21"/>
        <v>55</v>
      </c>
      <c r="AA51" s="39">
        <v>44</v>
      </c>
      <c r="AB51" s="37">
        <f t="shared" si="22"/>
        <v>33</v>
      </c>
      <c r="AC51" s="37">
        <f t="shared" si="23"/>
        <v>55</v>
      </c>
    </row>
    <row r="52" spans="1:29" s="40" customFormat="1" ht="14.5" x14ac:dyDescent="0.35">
      <c r="A52" s="36" t="s">
        <v>29</v>
      </c>
      <c r="B52" s="36" t="s">
        <v>277</v>
      </c>
      <c r="C52" s="36" t="s">
        <v>160</v>
      </c>
      <c r="D52" s="36" t="s">
        <v>223</v>
      </c>
      <c r="E52" s="36" t="s">
        <v>278</v>
      </c>
      <c r="F52" s="36" t="s">
        <v>195</v>
      </c>
      <c r="G52" s="37" t="s">
        <v>177</v>
      </c>
      <c r="H52" s="38" t="s">
        <v>175</v>
      </c>
      <c r="I52" s="5" t="s">
        <v>244</v>
      </c>
      <c r="J52" s="38" t="s">
        <v>248</v>
      </c>
      <c r="K52" s="36" t="s">
        <v>78</v>
      </c>
      <c r="L52" s="39">
        <v>94</v>
      </c>
      <c r="M52" s="37">
        <f t="shared" si="12"/>
        <v>70.5</v>
      </c>
      <c r="N52" s="37">
        <f t="shared" si="13"/>
        <v>117.5</v>
      </c>
      <c r="O52" s="39">
        <v>94</v>
      </c>
      <c r="P52" s="37">
        <f t="shared" si="14"/>
        <v>70.5</v>
      </c>
      <c r="Q52" s="37">
        <f t="shared" si="15"/>
        <v>117.5</v>
      </c>
      <c r="R52" s="39">
        <v>94</v>
      </c>
      <c r="S52" s="37">
        <f t="shared" si="16"/>
        <v>70.5</v>
      </c>
      <c r="T52" s="37">
        <f t="shared" si="17"/>
        <v>117.5</v>
      </c>
      <c r="U52" s="39">
        <v>94</v>
      </c>
      <c r="V52" s="37">
        <f t="shared" si="18"/>
        <v>70.5</v>
      </c>
      <c r="W52" s="37">
        <f t="shared" si="19"/>
        <v>117.5</v>
      </c>
      <c r="X52" s="39">
        <v>94</v>
      </c>
      <c r="Y52" s="37">
        <f t="shared" si="20"/>
        <v>70.5</v>
      </c>
      <c r="Z52" s="37">
        <f t="shared" si="21"/>
        <v>117.5</v>
      </c>
      <c r="AA52" s="39">
        <v>94</v>
      </c>
      <c r="AB52" s="37">
        <f t="shared" si="22"/>
        <v>70.5</v>
      </c>
      <c r="AC52" s="37">
        <f t="shared" si="23"/>
        <v>117.5</v>
      </c>
    </row>
    <row r="53" spans="1:29" s="40" customFormat="1" ht="14.5" x14ac:dyDescent="0.35">
      <c r="A53" s="36" t="s">
        <v>29</v>
      </c>
      <c r="B53" s="36" t="s">
        <v>277</v>
      </c>
      <c r="C53" s="36" t="s">
        <v>161</v>
      </c>
      <c r="D53" s="36" t="s">
        <v>223</v>
      </c>
      <c r="E53" s="36" t="s">
        <v>278</v>
      </c>
      <c r="F53" s="36" t="s">
        <v>195</v>
      </c>
      <c r="G53" s="37" t="s">
        <v>177</v>
      </c>
      <c r="H53" s="38" t="s">
        <v>175</v>
      </c>
      <c r="I53" s="5" t="s">
        <v>244</v>
      </c>
      <c r="J53" s="38" t="s">
        <v>248</v>
      </c>
      <c r="K53" s="36" t="s">
        <v>78</v>
      </c>
      <c r="L53" s="39">
        <v>225</v>
      </c>
      <c r="M53" s="37">
        <f t="shared" si="12"/>
        <v>168.75</v>
      </c>
      <c r="N53" s="37">
        <f t="shared" si="13"/>
        <v>281.25</v>
      </c>
      <c r="O53" s="39">
        <v>225</v>
      </c>
      <c r="P53" s="37">
        <f t="shared" si="14"/>
        <v>168.75</v>
      </c>
      <c r="Q53" s="37">
        <f t="shared" si="15"/>
        <v>281.25</v>
      </c>
      <c r="R53" s="39">
        <v>225</v>
      </c>
      <c r="S53" s="37">
        <f t="shared" si="16"/>
        <v>168.75</v>
      </c>
      <c r="T53" s="37">
        <f t="shared" si="17"/>
        <v>281.25</v>
      </c>
      <c r="U53" s="39">
        <v>225</v>
      </c>
      <c r="V53" s="37">
        <f t="shared" si="18"/>
        <v>168.75</v>
      </c>
      <c r="W53" s="37">
        <f t="shared" si="19"/>
        <v>281.25</v>
      </c>
      <c r="X53" s="39">
        <v>225</v>
      </c>
      <c r="Y53" s="37">
        <f t="shared" si="20"/>
        <v>168.75</v>
      </c>
      <c r="Z53" s="37">
        <f t="shared" si="21"/>
        <v>281.25</v>
      </c>
      <c r="AA53" s="39">
        <v>225</v>
      </c>
      <c r="AB53" s="37">
        <f t="shared" si="22"/>
        <v>168.75</v>
      </c>
      <c r="AC53" s="37">
        <f t="shared" si="23"/>
        <v>281.25</v>
      </c>
    </row>
    <row r="54" spans="1:29" s="40" customFormat="1" ht="14.5" x14ac:dyDescent="0.35">
      <c r="A54" s="36" t="s">
        <v>29</v>
      </c>
      <c r="B54" s="36" t="s">
        <v>277</v>
      </c>
      <c r="C54" s="36" t="s">
        <v>221</v>
      </c>
      <c r="D54" s="36" t="s">
        <v>224</v>
      </c>
      <c r="E54" s="36" t="s">
        <v>278</v>
      </c>
      <c r="F54" s="36" t="s">
        <v>195</v>
      </c>
      <c r="G54" s="37" t="s">
        <v>177</v>
      </c>
      <c r="H54" s="38" t="s">
        <v>175</v>
      </c>
      <c r="I54" s="5" t="s">
        <v>244</v>
      </c>
      <c r="J54" s="38" t="s">
        <v>248</v>
      </c>
      <c r="K54" s="36" t="s">
        <v>78</v>
      </c>
      <c r="L54" s="39">
        <v>325</v>
      </c>
      <c r="M54" s="37">
        <f t="shared" si="12"/>
        <v>243.75</v>
      </c>
      <c r="N54" s="37">
        <f t="shared" si="13"/>
        <v>406.25</v>
      </c>
      <c r="O54" s="39">
        <v>325</v>
      </c>
      <c r="P54" s="37">
        <f t="shared" si="14"/>
        <v>243.75</v>
      </c>
      <c r="Q54" s="37">
        <f t="shared" si="15"/>
        <v>406.25</v>
      </c>
      <c r="R54" s="39">
        <v>325</v>
      </c>
      <c r="S54" s="37">
        <f t="shared" si="16"/>
        <v>243.75</v>
      </c>
      <c r="T54" s="37">
        <f t="shared" si="17"/>
        <v>406.25</v>
      </c>
      <c r="U54" s="39">
        <v>325</v>
      </c>
      <c r="V54" s="37">
        <f t="shared" si="18"/>
        <v>243.75</v>
      </c>
      <c r="W54" s="37">
        <f t="shared" si="19"/>
        <v>406.25</v>
      </c>
      <c r="X54" s="39">
        <v>325</v>
      </c>
      <c r="Y54" s="37">
        <f t="shared" si="20"/>
        <v>243.75</v>
      </c>
      <c r="Z54" s="37">
        <f t="shared" si="21"/>
        <v>406.25</v>
      </c>
      <c r="AA54" s="39">
        <v>325</v>
      </c>
      <c r="AB54" s="37">
        <f t="shared" si="22"/>
        <v>243.75</v>
      </c>
      <c r="AC54" s="37">
        <f t="shared" si="23"/>
        <v>406.25</v>
      </c>
    </row>
    <row r="55" spans="1:29" s="40" customFormat="1" ht="14.5" x14ac:dyDescent="0.35">
      <c r="A55" s="36" t="s">
        <v>29</v>
      </c>
      <c r="B55" s="36" t="s">
        <v>277</v>
      </c>
      <c r="C55" s="36" t="s">
        <v>162</v>
      </c>
      <c r="D55" s="36" t="s">
        <v>227</v>
      </c>
      <c r="E55" s="36" t="s">
        <v>278</v>
      </c>
      <c r="F55" s="36" t="s">
        <v>195</v>
      </c>
      <c r="G55" s="37" t="s">
        <v>177</v>
      </c>
      <c r="H55" s="38" t="s">
        <v>175</v>
      </c>
      <c r="I55" s="5" t="s">
        <v>244</v>
      </c>
      <c r="J55" s="38" t="s">
        <v>248</v>
      </c>
      <c r="K55" s="36" t="s">
        <v>78</v>
      </c>
      <c r="L55" s="39">
        <v>220</v>
      </c>
      <c r="M55" s="37">
        <f t="shared" si="12"/>
        <v>165</v>
      </c>
      <c r="N55" s="37">
        <f t="shared" si="13"/>
        <v>275</v>
      </c>
      <c r="O55" s="39">
        <v>220</v>
      </c>
      <c r="P55" s="37">
        <f t="shared" si="14"/>
        <v>165</v>
      </c>
      <c r="Q55" s="37">
        <f t="shared" si="15"/>
        <v>275</v>
      </c>
      <c r="R55" s="39">
        <v>220</v>
      </c>
      <c r="S55" s="37">
        <f t="shared" si="16"/>
        <v>165</v>
      </c>
      <c r="T55" s="37">
        <f t="shared" si="17"/>
        <v>275</v>
      </c>
      <c r="U55" s="39">
        <v>220</v>
      </c>
      <c r="V55" s="37">
        <f t="shared" si="18"/>
        <v>165</v>
      </c>
      <c r="W55" s="37">
        <f t="shared" si="19"/>
        <v>275</v>
      </c>
      <c r="X55" s="39">
        <v>220</v>
      </c>
      <c r="Y55" s="37">
        <f t="shared" si="20"/>
        <v>165</v>
      </c>
      <c r="Z55" s="37">
        <f t="shared" si="21"/>
        <v>275</v>
      </c>
      <c r="AA55" s="39">
        <v>220</v>
      </c>
      <c r="AB55" s="37">
        <f t="shared" si="22"/>
        <v>165</v>
      </c>
      <c r="AC55" s="37">
        <f t="shared" si="23"/>
        <v>275</v>
      </c>
    </row>
    <row r="56" spans="1:29" s="40" customFormat="1" ht="26" x14ac:dyDescent="0.35">
      <c r="A56" s="36" t="s">
        <v>29</v>
      </c>
      <c r="B56" s="36" t="s">
        <v>277</v>
      </c>
      <c r="C56" s="36" t="s">
        <v>225</v>
      </c>
      <c r="D56" s="36" t="s">
        <v>226</v>
      </c>
      <c r="E56" s="36" t="s">
        <v>278</v>
      </c>
      <c r="F56" s="36" t="s">
        <v>195</v>
      </c>
      <c r="G56" s="37" t="s">
        <v>177</v>
      </c>
      <c r="H56" s="38" t="s">
        <v>175</v>
      </c>
      <c r="I56" s="5" t="s">
        <v>244</v>
      </c>
      <c r="J56" s="38" t="s">
        <v>248</v>
      </c>
      <c r="K56" s="36" t="s">
        <v>78</v>
      </c>
      <c r="L56" s="39">
        <v>330</v>
      </c>
      <c r="M56" s="37">
        <f t="shared" si="12"/>
        <v>247.5</v>
      </c>
      <c r="N56" s="37">
        <f t="shared" si="13"/>
        <v>412.5</v>
      </c>
      <c r="O56" s="39">
        <v>330</v>
      </c>
      <c r="P56" s="37">
        <f t="shared" si="14"/>
        <v>247.5</v>
      </c>
      <c r="Q56" s="37">
        <f t="shared" si="15"/>
        <v>412.5</v>
      </c>
      <c r="R56" s="39">
        <v>330</v>
      </c>
      <c r="S56" s="37">
        <f t="shared" si="16"/>
        <v>247.5</v>
      </c>
      <c r="T56" s="37">
        <f t="shared" si="17"/>
        <v>412.5</v>
      </c>
      <c r="U56" s="39">
        <v>330</v>
      </c>
      <c r="V56" s="37">
        <f t="shared" si="18"/>
        <v>247.5</v>
      </c>
      <c r="W56" s="37">
        <f t="shared" si="19"/>
        <v>412.5</v>
      </c>
      <c r="X56" s="39">
        <v>330</v>
      </c>
      <c r="Y56" s="37">
        <f t="shared" si="20"/>
        <v>247.5</v>
      </c>
      <c r="Z56" s="37">
        <f t="shared" si="21"/>
        <v>412.5</v>
      </c>
      <c r="AA56" s="39">
        <v>330</v>
      </c>
      <c r="AB56" s="37">
        <f t="shared" si="22"/>
        <v>247.5</v>
      </c>
      <c r="AC56" s="37">
        <f t="shared" si="23"/>
        <v>412.5</v>
      </c>
    </row>
    <row r="57" spans="1:29" s="40" customFormat="1" ht="14.5" x14ac:dyDescent="0.35">
      <c r="A57" s="36" t="s">
        <v>29</v>
      </c>
      <c r="B57" s="36" t="s">
        <v>23</v>
      </c>
      <c r="C57" s="36" t="s">
        <v>159</v>
      </c>
      <c r="D57" s="36" t="s">
        <v>223</v>
      </c>
      <c r="E57" s="36" t="s">
        <v>279</v>
      </c>
      <c r="F57" s="36" t="s">
        <v>195</v>
      </c>
      <c r="G57" s="37" t="s">
        <v>177</v>
      </c>
      <c r="H57" s="38" t="s">
        <v>175</v>
      </c>
      <c r="I57" s="5" t="s">
        <v>244</v>
      </c>
      <c r="J57" s="38" t="s">
        <v>248</v>
      </c>
      <c r="K57" s="36" t="s">
        <v>78</v>
      </c>
      <c r="L57" s="39">
        <v>24</v>
      </c>
      <c r="M57" s="37">
        <f t="shared" si="12"/>
        <v>18</v>
      </c>
      <c r="N57" s="37">
        <f t="shared" si="13"/>
        <v>30</v>
      </c>
      <c r="O57" s="39">
        <v>24</v>
      </c>
      <c r="P57" s="37">
        <f t="shared" si="14"/>
        <v>18</v>
      </c>
      <c r="Q57" s="37">
        <f t="shared" si="15"/>
        <v>30</v>
      </c>
      <c r="R57" s="39">
        <v>24</v>
      </c>
      <c r="S57" s="37">
        <f t="shared" si="16"/>
        <v>18</v>
      </c>
      <c r="T57" s="37">
        <f t="shared" si="17"/>
        <v>30</v>
      </c>
      <c r="U57" s="39">
        <v>24</v>
      </c>
      <c r="V57" s="37">
        <f t="shared" si="18"/>
        <v>18</v>
      </c>
      <c r="W57" s="37">
        <f t="shared" si="19"/>
        <v>30</v>
      </c>
      <c r="X57" s="39">
        <v>24</v>
      </c>
      <c r="Y57" s="37">
        <f t="shared" si="20"/>
        <v>18</v>
      </c>
      <c r="Z57" s="37">
        <f t="shared" si="21"/>
        <v>30</v>
      </c>
      <c r="AA57" s="39">
        <v>24</v>
      </c>
      <c r="AB57" s="37">
        <f t="shared" si="22"/>
        <v>18</v>
      </c>
      <c r="AC57" s="37">
        <f t="shared" si="23"/>
        <v>30</v>
      </c>
    </row>
    <row r="58" spans="1:29" s="40" customFormat="1" ht="14.5" x14ac:dyDescent="0.35">
      <c r="A58" s="36" t="s">
        <v>29</v>
      </c>
      <c r="B58" s="36" t="s">
        <v>23</v>
      </c>
      <c r="C58" s="36" t="s">
        <v>160</v>
      </c>
      <c r="D58" s="36" t="s">
        <v>223</v>
      </c>
      <c r="E58" s="36" t="s">
        <v>279</v>
      </c>
      <c r="F58" s="36" t="s">
        <v>195</v>
      </c>
      <c r="G58" s="37" t="s">
        <v>177</v>
      </c>
      <c r="H58" s="38" t="s">
        <v>175</v>
      </c>
      <c r="I58" s="5" t="s">
        <v>244</v>
      </c>
      <c r="J58" s="38" t="s">
        <v>248</v>
      </c>
      <c r="K58" s="36" t="s">
        <v>78</v>
      </c>
      <c r="L58" s="39">
        <v>52</v>
      </c>
      <c r="M58" s="37">
        <f t="shared" si="12"/>
        <v>39</v>
      </c>
      <c r="N58" s="37">
        <f t="shared" si="13"/>
        <v>65</v>
      </c>
      <c r="O58" s="39">
        <v>52</v>
      </c>
      <c r="P58" s="37">
        <f t="shared" si="14"/>
        <v>39</v>
      </c>
      <c r="Q58" s="37">
        <f t="shared" si="15"/>
        <v>65</v>
      </c>
      <c r="R58" s="39">
        <v>52</v>
      </c>
      <c r="S58" s="37">
        <f t="shared" si="16"/>
        <v>39</v>
      </c>
      <c r="T58" s="37">
        <f t="shared" si="17"/>
        <v>65</v>
      </c>
      <c r="U58" s="39">
        <v>52</v>
      </c>
      <c r="V58" s="37">
        <f t="shared" si="18"/>
        <v>39</v>
      </c>
      <c r="W58" s="37">
        <f t="shared" si="19"/>
        <v>65</v>
      </c>
      <c r="X58" s="39">
        <v>52</v>
      </c>
      <c r="Y58" s="37">
        <f t="shared" si="20"/>
        <v>39</v>
      </c>
      <c r="Z58" s="37">
        <f t="shared" si="21"/>
        <v>65</v>
      </c>
      <c r="AA58" s="39">
        <v>52</v>
      </c>
      <c r="AB58" s="37">
        <f t="shared" si="22"/>
        <v>39</v>
      </c>
      <c r="AC58" s="37">
        <f t="shared" si="23"/>
        <v>65</v>
      </c>
    </row>
    <row r="59" spans="1:29" s="40" customFormat="1" ht="14.5" x14ac:dyDescent="0.35">
      <c r="A59" s="36" t="s">
        <v>29</v>
      </c>
      <c r="B59" s="36" t="s">
        <v>23</v>
      </c>
      <c r="C59" s="36" t="s">
        <v>161</v>
      </c>
      <c r="D59" s="36" t="s">
        <v>223</v>
      </c>
      <c r="E59" s="36" t="s">
        <v>279</v>
      </c>
      <c r="F59" s="36" t="s">
        <v>195</v>
      </c>
      <c r="G59" s="37" t="s">
        <v>177</v>
      </c>
      <c r="H59" s="38" t="s">
        <v>175</v>
      </c>
      <c r="I59" s="5" t="s">
        <v>244</v>
      </c>
      <c r="J59" s="38" t="s">
        <v>248</v>
      </c>
      <c r="K59" s="36" t="s">
        <v>78</v>
      </c>
      <c r="L59" s="39">
        <v>125</v>
      </c>
      <c r="M59" s="37">
        <f t="shared" si="12"/>
        <v>93.75</v>
      </c>
      <c r="N59" s="37">
        <f t="shared" si="13"/>
        <v>156.25</v>
      </c>
      <c r="O59" s="39">
        <v>125</v>
      </c>
      <c r="P59" s="37">
        <f t="shared" si="14"/>
        <v>93.75</v>
      </c>
      <c r="Q59" s="37">
        <f t="shared" si="15"/>
        <v>156.25</v>
      </c>
      <c r="R59" s="39">
        <v>125</v>
      </c>
      <c r="S59" s="37">
        <f t="shared" si="16"/>
        <v>93.75</v>
      </c>
      <c r="T59" s="37">
        <f t="shared" si="17"/>
        <v>156.25</v>
      </c>
      <c r="U59" s="39">
        <v>125</v>
      </c>
      <c r="V59" s="37">
        <f t="shared" si="18"/>
        <v>93.75</v>
      </c>
      <c r="W59" s="37">
        <f t="shared" si="19"/>
        <v>156.25</v>
      </c>
      <c r="X59" s="39">
        <v>125</v>
      </c>
      <c r="Y59" s="37">
        <f t="shared" si="20"/>
        <v>93.75</v>
      </c>
      <c r="Z59" s="37">
        <f t="shared" si="21"/>
        <v>156.25</v>
      </c>
      <c r="AA59" s="39">
        <v>125</v>
      </c>
      <c r="AB59" s="37">
        <f t="shared" si="22"/>
        <v>93.75</v>
      </c>
      <c r="AC59" s="37">
        <f t="shared" si="23"/>
        <v>156.25</v>
      </c>
    </row>
    <row r="60" spans="1:29" s="40" customFormat="1" ht="14.5" x14ac:dyDescent="0.35">
      <c r="A60" s="36" t="s">
        <v>29</v>
      </c>
      <c r="B60" s="36" t="s">
        <v>23</v>
      </c>
      <c r="C60" s="36" t="s">
        <v>221</v>
      </c>
      <c r="D60" s="36" t="s">
        <v>224</v>
      </c>
      <c r="E60" s="36" t="s">
        <v>279</v>
      </c>
      <c r="F60" s="36" t="s">
        <v>195</v>
      </c>
      <c r="G60" s="37" t="s">
        <v>177</v>
      </c>
      <c r="H60" s="38" t="s">
        <v>175</v>
      </c>
      <c r="I60" s="5" t="s">
        <v>244</v>
      </c>
      <c r="J60" s="38" t="s">
        <v>248</v>
      </c>
      <c r="K60" s="36" t="s">
        <v>78</v>
      </c>
      <c r="L60" s="39">
        <v>180</v>
      </c>
      <c r="M60" s="37">
        <f t="shared" si="12"/>
        <v>135</v>
      </c>
      <c r="N60" s="37">
        <f t="shared" si="13"/>
        <v>225</v>
      </c>
      <c r="O60" s="39">
        <v>180</v>
      </c>
      <c r="P60" s="37">
        <f t="shared" si="14"/>
        <v>135</v>
      </c>
      <c r="Q60" s="37">
        <f t="shared" si="15"/>
        <v>225</v>
      </c>
      <c r="R60" s="39">
        <v>180</v>
      </c>
      <c r="S60" s="37">
        <f t="shared" si="16"/>
        <v>135</v>
      </c>
      <c r="T60" s="37">
        <f t="shared" si="17"/>
        <v>225</v>
      </c>
      <c r="U60" s="39">
        <v>180</v>
      </c>
      <c r="V60" s="37">
        <f t="shared" si="18"/>
        <v>135</v>
      </c>
      <c r="W60" s="37">
        <f t="shared" si="19"/>
        <v>225</v>
      </c>
      <c r="X60" s="39">
        <v>180</v>
      </c>
      <c r="Y60" s="37">
        <f t="shared" si="20"/>
        <v>135</v>
      </c>
      <c r="Z60" s="37">
        <f t="shared" si="21"/>
        <v>225</v>
      </c>
      <c r="AA60" s="39">
        <v>180</v>
      </c>
      <c r="AB60" s="37">
        <f t="shared" si="22"/>
        <v>135</v>
      </c>
      <c r="AC60" s="37">
        <f t="shared" si="23"/>
        <v>225</v>
      </c>
    </row>
    <row r="61" spans="1:29" s="40" customFormat="1" ht="14.5" x14ac:dyDescent="0.35">
      <c r="A61" s="36" t="s">
        <v>29</v>
      </c>
      <c r="B61" s="36" t="s">
        <v>23</v>
      </c>
      <c r="C61" s="36" t="s">
        <v>162</v>
      </c>
      <c r="D61" s="36" t="s">
        <v>227</v>
      </c>
      <c r="E61" s="36" t="s">
        <v>279</v>
      </c>
      <c r="F61" s="36" t="s">
        <v>195</v>
      </c>
      <c r="G61" s="37" t="s">
        <v>177</v>
      </c>
      <c r="H61" s="38" t="s">
        <v>175</v>
      </c>
      <c r="I61" s="5" t="s">
        <v>244</v>
      </c>
      <c r="J61" s="38" t="s">
        <v>248</v>
      </c>
      <c r="K61" s="36" t="s">
        <v>78</v>
      </c>
      <c r="L61" s="39">
        <v>265</v>
      </c>
      <c r="M61" s="37">
        <f t="shared" si="12"/>
        <v>198.75</v>
      </c>
      <c r="N61" s="37">
        <f t="shared" si="13"/>
        <v>331.25</v>
      </c>
      <c r="O61" s="39">
        <v>265</v>
      </c>
      <c r="P61" s="37">
        <f t="shared" si="14"/>
        <v>198.75</v>
      </c>
      <c r="Q61" s="37">
        <f t="shared" si="15"/>
        <v>331.25</v>
      </c>
      <c r="R61" s="39">
        <v>265</v>
      </c>
      <c r="S61" s="37">
        <f t="shared" si="16"/>
        <v>198.75</v>
      </c>
      <c r="T61" s="37">
        <f t="shared" si="17"/>
        <v>331.25</v>
      </c>
      <c r="U61" s="39">
        <v>265</v>
      </c>
      <c r="V61" s="37">
        <f t="shared" si="18"/>
        <v>198.75</v>
      </c>
      <c r="W61" s="37">
        <f t="shared" si="19"/>
        <v>331.25</v>
      </c>
      <c r="X61" s="39">
        <v>265</v>
      </c>
      <c r="Y61" s="37">
        <f t="shared" si="20"/>
        <v>198.75</v>
      </c>
      <c r="Z61" s="37">
        <f t="shared" si="21"/>
        <v>331.25</v>
      </c>
      <c r="AA61" s="39">
        <v>265</v>
      </c>
      <c r="AB61" s="37">
        <f t="shared" si="22"/>
        <v>198.75</v>
      </c>
      <c r="AC61" s="37">
        <f t="shared" si="23"/>
        <v>331.25</v>
      </c>
    </row>
    <row r="62" spans="1:29" s="40" customFormat="1" ht="26" x14ac:dyDescent="0.35">
      <c r="A62" s="36" t="s">
        <v>29</v>
      </c>
      <c r="B62" s="36" t="s">
        <v>23</v>
      </c>
      <c r="C62" s="36" t="s">
        <v>225</v>
      </c>
      <c r="D62" s="36" t="s">
        <v>226</v>
      </c>
      <c r="E62" s="36" t="s">
        <v>279</v>
      </c>
      <c r="F62" s="36" t="s">
        <v>195</v>
      </c>
      <c r="G62" s="37" t="s">
        <v>177</v>
      </c>
      <c r="H62" s="38" t="s">
        <v>175</v>
      </c>
      <c r="I62" s="5" t="s">
        <v>244</v>
      </c>
      <c r="J62" s="38" t="s">
        <v>248</v>
      </c>
      <c r="K62" s="36" t="s">
        <v>78</v>
      </c>
      <c r="L62" s="39">
        <v>398</v>
      </c>
      <c r="M62" s="37">
        <f t="shared" si="12"/>
        <v>298.5</v>
      </c>
      <c r="N62" s="37">
        <f t="shared" si="13"/>
        <v>497.5</v>
      </c>
      <c r="O62" s="39">
        <v>398</v>
      </c>
      <c r="P62" s="37">
        <f t="shared" si="14"/>
        <v>298.5</v>
      </c>
      <c r="Q62" s="37">
        <f t="shared" si="15"/>
        <v>497.5</v>
      </c>
      <c r="R62" s="39">
        <v>398</v>
      </c>
      <c r="S62" s="37">
        <f t="shared" si="16"/>
        <v>298.5</v>
      </c>
      <c r="T62" s="37">
        <f t="shared" si="17"/>
        <v>497.5</v>
      </c>
      <c r="U62" s="39">
        <v>398</v>
      </c>
      <c r="V62" s="37">
        <f t="shared" si="18"/>
        <v>298.5</v>
      </c>
      <c r="W62" s="37">
        <f t="shared" si="19"/>
        <v>497.5</v>
      </c>
      <c r="X62" s="39">
        <v>398</v>
      </c>
      <c r="Y62" s="37">
        <f t="shared" si="20"/>
        <v>298.5</v>
      </c>
      <c r="Z62" s="37">
        <f t="shared" si="21"/>
        <v>497.5</v>
      </c>
      <c r="AA62" s="39">
        <v>398</v>
      </c>
      <c r="AB62" s="37">
        <f t="shared" si="22"/>
        <v>298.5</v>
      </c>
      <c r="AC62" s="37">
        <f t="shared" si="23"/>
        <v>497.5</v>
      </c>
    </row>
    <row r="63" spans="1:29" s="40" customFormat="1" ht="14.5" x14ac:dyDescent="0.35">
      <c r="A63" s="36" t="s">
        <v>29</v>
      </c>
      <c r="B63" s="36" t="s">
        <v>23</v>
      </c>
      <c r="C63" s="36" t="s">
        <v>159</v>
      </c>
      <c r="D63" s="36" t="s">
        <v>223</v>
      </c>
      <c r="E63" s="36" t="s">
        <v>282</v>
      </c>
      <c r="F63" s="36" t="s">
        <v>195</v>
      </c>
      <c r="G63" s="37" t="s">
        <v>177</v>
      </c>
      <c r="H63" s="38" t="s">
        <v>175</v>
      </c>
      <c r="I63" s="5" t="s">
        <v>244</v>
      </c>
      <c r="J63" s="38" t="s">
        <v>248</v>
      </c>
      <c r="K63" s="36" t="s">
        <v>78</v>
      </c>
      <c r="L63" s="39">
        <v>659</v>
      </c>
      <c r="M63" s="37">
        <f t="shared" si="12"/>
        <v>494.25</v>
      </c>
      <c r="N63" s="37">
        <f t="shared" si="13"/>
        <v>823.75</v>
      </c>
      <c r="O63" s="39">
        <v>659</v>
      </c>
      <c r="P63" s="37">
        <f t="shared" si="14"/>
        <v>494.25</v>
      </c>
      <c r="Q63" s="37">
        <f t="shared" si="15"/>
        <v>823.75</v>
      </c>
      <c r="R63" s="39">
        <v>659</v>
      </c>
      <c r="S63" s="37">
        <f t="shared" si="16"/>
        <v>494.25</v>
      </c>
      <c r="T63" s="37">
        <f t="shared" si="17"/>
        <v>823.75</v>
      </c>
      <c r="U63" s="39">
        <v>659</v>
      </c>
      <c r="V63" s="37">
        <f t="shared" si="18"/>
        <v>494.25</v>
      </c>
      <c r="W63" s="37">
        <f t="shared" si="19"/>
        <v>823.75</v>
      </c>
      <c r="X63" s="39">
        <v>659</v>
      </c>
      <c r="Y63" s="37">
        <f t="shared" si="20"/>
        <v>494.25</v>
      </c>
      <c r="Z63" s="37">
        <f t="shared" si="21"/>
        <v>823.75</v>
      </c>
      <c r="AA63" s="39">
        <v>659</v>
      </c>
      <c r="AB63" s="37">
        <f t="shared" si="22"/>
        <v>494.25</v>
      </c>
      <c r="AC63" s="37">
        <f t="shared" si="23"/>
        <v>823.75</v>
      </c>
    </row>
    <row r="64" spans="1:29" s="40" customFormat="1" ht="14.5" x14ac:dyDescent="0.35">
      <c r="A64" s="36" t="s">
        <v>29</v>
      </c>
      <c r="B64" s="36" t="s">
        <v>23</v>
      </c>
      <c r="C64" s="36" t="s">
        <v>160</v>
      </c>
      <c r="D64" s="36" t="s">
        <v>223</v>
      </c>
      <c r="E64" s="36" t="s">
        <v>282</v>
      </c>
      <c r="F64" s="36" t="s">
        <v>195</v>
      </c>
      <c r="G64" s="37" t="s">
        <v>177</v>
      </c>
      <c r="H64" s="38" t="s">
        <v>175</v>
      </c>
      <c r="I64" s="5" t="s">
        <v>244</v>
      </c>
      <c r="J64" s="38" t="s">
        <v>248</v>
      </c>
      <c r="K64" s="36" t="s">
        <v>78</v>
      </c>
      <c r="L64" s="39">
        <v>1413</v>
      </c>
      <c r="M64" s="37">
        <f t="shared" si="12"/>
        <v>1059.75</v>
      </c>
      <c r="N64" s="37">
        <f t="shared" si="13"/>
        <v>1766.25</v>
      </c>
      <c r="O64" s="39">
        <v>1413</v>
      </c>
      <c r="P64" s="37">
        <f t="shared" si="14"/>
        <v>1059.75</v>
      </c>
      <c r="Q64" s="37">
        <f t="shared" si="15"/>
        <v>1766.25</v>
      </c>
      <c r="R64" s="39">
        <v>1413</v>
      </c>
      <c r="S64" s="37">
        <f t="shared" si="16"/>
        <v>1059.75</v>
      </c>
      <c r="T64" s="37">
        <f t="shared" si="17"/>
        <v>1766.25</v>
      </c>
      <c r="U64" s="39">
        <v>1413</v>
      </c>
      <c r="V64" s="37">
        <f t="shared" si="18"/>
        <v>1059.75</v>
      </c>
      <c r="W64" s="37">
        <f t="shared" si="19"/>
        <v>1766.25</v>
      </c>
      <c r="X64" s="39">
        <v>1413</v>
      </c>
      <c r="Y64" s="37">
        <f t="shared" si="20"/>
        <v>1059.75</v>
      </c>
      <c r="Z64" s="37">
        <f t="shared" si="21"/>
        <v>1766.25</v>
      </c>
      <c r="AA64" s="39">
        <v>1413</v>
      </c>
      <c r="AB64" s="37">
        <f t="shared" si="22"/>
        <v>1059.75</v>
      </c>
      <c r="AC64" s="37">
        <f t="shared" si="23"/>
        <v>1766.25</v>
      </c>
    </row>
    <row r="65" spans="1:29" s="40" customFormat="1" ht="14.5" x14ac:dyDescent="0.35">
      <c r="A65" s="36" t="s">
        <v>29</v>
      </c>
      <c r="B65" s="36" t="s">
        <v>23</v>
      </c>
      <c r="C65" s="36" t="s">
        <v>161</v>
      </c>
      <c r="D65" s="36" t="s">
        <v>223</v>
      </c>
      <c r="E65" s="36" t="s">
        <v>282</v>
      </c>
      <c r="F65" s="36" t="s">
        <v>195</v>
      </c>
      <c r="G65" s="37" t="s">
        <v>177</v>
      </c>
      <c r="H65" s="38" t="s">
        <v>175</v>
      </c>
      <c r="I65" s="5" t="s">
        <v>244</v>
      </c>
      <c r="J65" s="38" t="s">
        <v>248</v>
      </c>
      <c r="K65" s="36" t="s">
        <v>78</v>
      </c>
      <c r="L65" s="39">
        <v>3390</v>
      </c>
      <c r="M65" s="37">
        <f t="shared" si="12"/>
        <v>2542.5</v>
      </c>
      <c r="N65" s="37">
        <f t="shared" si="13"/>
        <v>4237.5</v>
      </c>
      <c r="O65" s="39">
        <v>3390</v>
      </c>
      <c r="P65" s="37">
        <f t="shared" si="14"/>
        <v>2542.5</v>
      </c>
      <c r="Q65" s="37">
        <f t="shared" si="15"/>
        <v>4237.5</v>
      </c>
      <c r="R65" s="39">
        <v>3390</v>
      </c>
      <c r="S65" s="37">
        <f t="shared" si="16"/>
        <v>2542.5</v>
      </c>
      <c r="T65" s="37">
        <f t="shared" si="17"/>
        <v>4237.5</v>
      </c>
      <c r="U65" s="39">
        <v>3390</v>
      </c>
      <c r="V65" s="37">
        <f t="shared" si="18"/>
        <v>2542.5</v>
      </c>
      <c r="W65" s="37">
        <f t="shared" si="19"/>
        <v>4237.5</v>
      </c>
      <c r="X65" s="39">
        <v>3390</v>
      </c>
      <c r="Y65" s="37">
        <f t="shared" si="20"/>
        <v>2542.5</v>
      </c>
      <c r="Z65" s="37">
        <f t="shared" si="21"/>
        <v>4237.5</v>
      </c>
      <c r="AA65" s="39">
        <v>3390</v>
      </c>
      <c r="AB65" s="37">
        <f t="shared" si="22"/>
        <v>2542.5</v>
      </c>
      <c r="AC65" s="37">
        <f t="shared" si="23"/>
        <v>4237.5</v>
      </c>
    </row>
    <row r="66" spans="1:29" s="40" customFormat="1" ht="14.5" x14ac:dyDescent="0.35">
      <c r="A66" s="36" t="s">
        <v>29</v>
      </c>
      <c r="B66" s="36" t="s">
        <v>23</v>
      </c>
      <c r="C66" s="36" t="s">
        <v>221</v>
      </c>
      <c r="D66" s="36" t="s">
        <v>224</v>
      </c>
      <c r="E66" s="36" t="s">
        <v>282</v>
      </c>
      <c r="F66" s="36" t="s">
        <v>195</v>
      </c>
      <c r="G66" s="37" t="s">
        <v>177</v>
      </c>
      <c r="H66" s="38" t="s">
        <v>175</v>
      </c>
      <c r="I66" s="5" t="s">
        <v>244</v>
      </c>
      <c r="J66" s="38" t="s">
        <v>248</v>
      </c>
      <c r="K66" s="36" t="s">
        <v>78</v>
      </c>
      <c r="L66" s="39">
        <v>4897</v>
      </c>
      <c r="M66" s="37">
        <f t="shared" si="12"/>
        <v>3672.75</v>
      </c>
      <c r="N66" s="37">
        <f t="shared" si="13"/>
        <v>6121.25</v>
      </c>
      <c r="O66" s="39">
        <v>4897</v>
      </c>
      <c r="P66" s="37">
        <f t="shared" si="14"/>
        <v>3672.75</v>
      </c>
      <c r="Q66" s="37">
        <f t="shared" si="15"/>
        <v>6121.25</v>
      </c>
      <c r="R66" s="39">
        <v>4897</v>
      </c>
      <c r="S66" s="37">
        <f t="shared" si="16"/>
        <v>3672.75</v>
      </c>
      <c r="T66" s="37">
        <f t="shared" si="17"/>
        <v>6121.25</v>
      </c>
      <c r="U66" s="39">
        <v>4897</v>
      </c>
      <c r="V66" s="37">
        <f t="shared" si="18"/>
        <v>3672.75</v>
      </c>
      <c r="W66" s="37">
        <f t="shared" si="19"/>
        <v>6121.25</v>
      </c>
      <c r="X66" s="39">
        <v>4897</v>
      </c>
      <c r="Y66" s="37">
        <f t="shared" si="20"/>
        <v>3672.75</v>
      </c>
      <c r="Z66" s="37">
        <f t="shared" si="21"/>
        <v>6121.25</v>
      </c>
      <c r="AA66" s="39">
        <v>4897</v>
      </c>
      <c r="AB66" s="37">
        <f t="shared" si="22"/>
        <v>3672.75</v>
      </c>
      <c r="AC66" s="37">
        <f t="shared" si="23"/>
        <v>6121.25</v>
      </c>
    </row>
    <row r="67" spans="1:29" s="40" customFormat="1" ht="14.5" x14ac:dyDescent="0.35">
      <c r="A67" s="36" t="s">
        <v>29</v>
      </c>
      <c r="B67" s="36" t="s">
        <v>23</v>
      </c>
      <c r="C67" s="36" t="s">
        <v>162</v>
      </c>
      <c r="D67" s="36" t="s">
        <v>227</v>
      </c>
      <c r="E67" s="36" t="s">
        <v>282</v>
      </c>
      <c r="F67" s="36" t="s">
        <v>195</v>
      </c>
      <c r="G67" s="37" t="s">
        <v>177</v>
      </c>
      <c r="H67" s="38" t="s">
        <v>175</v>
      </c>
      <c r="I67" s="5" t="s">
        <v>244</v>
      </c>
      <c r="J67" s="38" t="s">
        <v>248</v>
      </c>
      <c r="K67" s="36" t="s">
        <v>78</v>
      </c>
      <c r="L67" s="39">
        <v>2700</v>
      </c>
      <c r="M67" s="37">
        <f t="shared" si="12"/>
        <v>2025</v>
      </c>
      <c r="N67" s="37">
        <f t="shared" si="13"/>
        <v>3375</v>
      </c>
      <c r="O67" s="39">
        <v>2700</v>
      </c>
      <c r="P67" s="37">
        <f t="shared" si="14"/>
        <v>2025</v>
      </c>
      <c r="Q67" s="37">
        <f t="shared" si="15"/>
        <v>3375</v>
      </c>
      <c r="R67" s="39">
        <v>2700</v>
      </c>
      <c r="S67" s="37">
        <f t="shared" si="16"/>
        <v>2025</v>
      </c>
      <c r="T67" s="37">
        <f t="shared" si="17"/>
        <v>3375</v>
      </c>
      <c r="U67" s="39">
        <v>2700</v>
      </c>
      <c r="V67" s="37">
        <f t="shared" si="18"/>
        <v>2025</v>
      </c>
      <c r="W67" s="37">
        <f t="shared" si="19"/>
        <v>3375</v>
      </c>
      <c r="X67" s="39">
        <v>2700</v>
      </c>
      <c r="Y67" s="37">
        <f t="shared" si="20"/>
        <v>2025</v>
      </c>
      <c r="Z67" s="37">
        <f t="shared" si="21"/>
        <v>3375</v>
      </c>
      <c r="AA67" s="39">
        <v>2700</v>
      </c>
      <c r="AB67" s="37">
        <f t="shared" si="22"/>
        <v>2025</v>
      </c>
      <c r="AC67" s="37">
        <f t="shared" si="23"/>
        <v>3375</v>
      </c>
    </row>
    <row r="68" spans="1:29" s="40" customFormat="1" ht="26" x14ac:dyDescent="0.35">
      <c r="A68" s="36" t="s">
        <v>29</v>
      </c>
      <c r="B68" s="36" t="s">
        <v>23</v>
      </c>
      <c r="C68" s="36" t="s">
        <v>225</v>
      </c>
      <c r="D68" s="36" t="s">
        <v>226</v>
      </c>
      <c r="E68" s="36" t="s">
        <v>282</v>
      </c>
      <c r="F68" s="36" t="s">
        <v>195</v>
      </c>
      <c r="G68" s="37" t="s">
        <v>177</v>
      </c>
      <c r="H68" s="38" t="s">
        <v>175</v>
      </c>
      <c r="I68" s="5" t="s">
        <v>244</v>
      </c>
      <c r="J68" s="38" t="s">
        <v>248</v>
      </c>
      <c r="K68" s="36" t="s">
        <v>78</v>
      </c>
      <c r="L68" s="39">
        <v>4050</v>
      </c>
      <c r="M68" s="37">
        <f t="shared" si="12"/>
        <v>3037.5</v>
      </c>
      <c r="N68" s="37">
        <f t="shared" si="13"/>
        <v>5062.5</v>
      </c>
      <c r="O68" s="39">
        <v>4050</v>
      </c>
      <c r="P68" s="37">
        <f t="shared" si="14"/>
        <v>3037.5</v>
      </c>
      <c r="Q68" s="37">
        <f t="shared" si="15"/>
        <v>5062.5</v>
      </c>
      <c r="R68" s="39">
        <v>4050</v>
      </c>
      <c r="S68" s="37">
        <f t="shared" si="16"/>
        <v>3037.5</v>
      </c>
      <c r="T68" s="37">
        <f t="shared" si="17"/>
        <v>5062.5</v>
      </c>
      <c r="U68" s="39">
        <v>4050</v>
      </c>
      <c r="V68" s="37">
        <f t="shared" si="18"/>
        <v>3037.5</v>
      </c>
      <c r="W68" s="37">
        <f t="shared" si="19"/>
        <v>5062.5</v>
      </c>
      <c r="X68" s="39">
        <v>4050</v>
      </c>
      <c r="Y68" s="37">
        <f t="shared" si="20"/>
        <v>3037.5</v>
      </c>
      <c r="Z68" s="37">
        <f t="shared" si="21"/>
        <v>5062.5</v>
      </c>
      <c r="AA68" s="39">
        <v>4050</v>
      </c>
      <c r="AB68" s="37">
        <f t="shared" si="22"/>
        <v>3037.5</v>
      </c>
      <c r="AC68" s="37">
        <f t="shared" si="23"/>
        <v>5062.5</v>
      </c>
    </row>
    <row r="69" spans="1:29" ht="26" x14ac:dyDescent="0.35">
      <c r="A69" s="33" t="s">
        <v>29</v>
      </c>
      <c r="B69" s="14" t="s">
        <v>23</v>
      </c>
      <c r="C69" s="14" t="s">
        <v>242</v>
      </c>
      <c r="D69" s="33" t="s">
        <v>240</v>
      </c>
      <c r="E69" s="16" t="s">
        <v>38</v>
      </c>
      <c r="F69" s="16" t="s">
        <v>196</v>
      </c>
      <c r="G69" s="26" t="s">
        <v>177</v>
      </c>
      <c r="H69" s="17" t="s">
        <v>175</v>
      </c>
      <c r="I69" s="5" t="s">
        <v>244</v>
      </c>
      <c r="J69" s="13" t="s">
        <v>248</v>
      </c>
      <c r="K69" s="14" t="s">
        <v>78</v>
      </c>
      <c r="L69" s="23">
        <v>0</v>
      </c>
      <c r="M69" s="23">
        <f t="shared" ref="M69:M70" si="24">L69*0.75</f>
        <v>0</v>
      </c>
      <c r="N69" s="23">
        <f t="shared" ref="N69:N70" si="25">L69*1.25</f>
        <v>0</v>
      </c>
      <c r="O69" s="23">
        <v>0</v>
      </c>
      <c r="P69" s="23">
        <f t="shared" ref="P69:P70" si="26">O69*0.75</f>
        <v>0</v>
      </c>
      <c r="Q69" s="23">
        <f t="shared" ref="Q69:Q70" si="27">O69*1.25</f>
        <v>0</v>
      </c>
      <c r="R69" s="23">
        <v>0.05</v>
      </c>
      <c r="S69" s="23">
        <f t="shared" ref="S69:S70" si="28">R69*0.75</f>
        <v>3.7500000000000006E-2</v>
      </c>
      <c r="T69" s="23">
        <f t="shared" ref="T69:T70" si="29">R69*1.25</f>
        <v>6.25E-2</v>
      </c>
      <c r="U69" s="23">
        <v>0.17</v>
      </c>
      <c r="V69" s="23">
        <f t="shared" ref="V69:V70" si="30">U69*0.75</f>
        <v>0.1275</v>
      </c>
      <c r="W69" s="23">
        <f t="shared" ref="W69:W70" si="31">U69*1.25</f>
        <v>0.21250000000000002</v>
      </c>
      <c r="X69" s="17">
        <v>0.22</v>
      </c>
      <c r="Y69" s="17">
        <f t="shared" ref="Y69:Y70" si="32">X69*0.75</f>
        <v>0.16500000000000001</v>
      </c>
      <c r="Z69" s="17">
        <f t="shared" ref="Z69:Z70" si="33">X69*1.25</f>
        <v>0.27500000000000002</v>
      </c>
      <c r="AA69" s="17">
        <v>0.28000000000000003</v>
      </c>
      <c r="AB69" s="17">
        <f t="shared" ref="AB69:AB70" si="34">AA69*0.75</f>
        <v>0.21000000000000002</v>
      </c>
      <c r="AC69" s="17">
        <f t="shared" ref="AC69:AC70" si="35">AA69*1.25</f>
        <v>0.35000000000000003</v>
      </c>
    </row>
    <row r="70" spans="1:29" ht="14.5" x14ac:dyDescent="0.35">
      <c r="A70" s="33" t="s">
        <v>29</v>
      </c>
      <c r="B70" s="33" t="s">
        <v>23</v>
      </c>
      <c r="C70" s="33" t="s">
        <v>243</v>
      </c>
      <c r="D70" s="33" t="s">
        <v>241</v>
      </c>
      <c r="E70" s="16" t="s">
        <v>38</v>
      </c>
      <c r="F70" s="16" t="s">
        <v>196</v>
      </c>
      <c r="G70" s="26" t="s">
        <v>177</v>
      </c>
      <c r="H70" s="17" t="s">
        <v>175</v>
      </c>
      <c r="I70" s="5" t="s">
        <v>244</v>
      </c>
      <c r="J70" s="13" t="s">
        <v>248</v>
      </c>
      <c r="K70" s="33" t="s">
        <v>78</v>
      </c>
      <c r="L70" s="23">
        <v>0</v>
      </c>
      <c r="M70" s="23">
        <f t="shared" si="24"/>
        <v>0</v>
      </c>
      <c r="N70" s="23">
        <f t="shared" si="25"/>
        <v>0</v>
      </c>
      <c r="O70" s="23">
        <v>0</v>
      </c>
      <c r="P70" s="23">
        <f t="shared" si="26"/>
        <v>0</v>
      </c>
      <c r="Q70" s="23">
        <f t="shared" si="27"/>
        <v>0</v>
      </c>
      <c r="R70" s="23">
        <v>0.02</v>
      </c>
      <c r="S70" s="23">
        <f t="shared" si="28"/>
        <v>1.4999999999999999E-2</v>
      </c>
      <c r="T70" s="23">
        <f t="shared" si="29"/>
        <v>2.5000000000000001E-2</v>
      </c>
      <c r="U70" s="23">
        <v>0.16</v>
      </c>
      <c r="V70" s="23">
        <f t="shared" si="30"/>
        <v>0.12</v>
      </c>
      <c r="W70" s="23">
        <f t="shared" si="31"/>
        <v>0.2</v>
      </c>
      <c r="X70" s="17">
        <v>0.23</v>
      </c>
      <c r="Y70" s="17">
        <f t="shared" si="32"/>
        <v>0.17250000000000001</v>
      </c>
      <c r="Z70" s="17">
        <f t="shared" si="33"/>
        <v>0.28750000000000003</v>
      </c>
      <c r="AA70" s="17">
        <v>0.3</v>
      </c>
      <c r="AB70" s="17">
        <f t="shared" si="34"/>
        <v>0.22499999999999998</v>
      </c>
      <c r="AC70" s="17">
        <f t="shared" si="35"/>
        <v>0.375</v>
      </c>
    </row>
    <row r="71" spans="1:29" x14ac:dyDescent="0.3">
      <c r="A71" s="33" t="s">
        <v>29</v>
      </c>
      <c r="B71" s="14" t="s">
        <v>23</v>
      </c>
      <c r="C71" s="14" t="s">
        <v>159</v>
      </c>
      <c r="D71" s="33" t="s">
        <v>223</v>
      </c>
      <c r="E71" s="16" t="s">
        <v>0</v>
      </c>
      <c r="F71" s="16" t="s">
        <v>197</v>
      </c>
      <c r="G71" s="16" t="s">
        <v>179</v>
      </c>
      <c r="H71" s="13" t="s">
        <v>173</v>
      </c>
      <c r="I71" s="13" t="s">
        <v>163</v>
      </c>
      <c r="J71" s="13" t="s">
        <v>168</v>
      </c>
      <c r="K71" s="14" t="s">
        <v>78</v>
      </c>
      <c r="L71" s="16">
        <v>66</v>
      </c>
      <c r="M71" s="16">
        <v>50</v>
      </c>
      <c r="N71" s="16">
        <v>70</v>
      </c>
      <c r="O71" s="16">
        <v>66</v>
      </c>
      <c r="P71" s="16">
        <v>50</v>
      </c>
      <c r="Q71" s="16">
        <v>70</v>
      </c>
      <c r="R71" s="16">
        <v>66</v>
      </c>
      <c r="S71" s="16">
        <v>50</v>
      </c>
      <c r="T71" s="16">
        <v>70</v>
      </c>
      <c r="U71" s="16">
        <v>66</v>
      </c>
      <c r="V71" s="16">
        <v>50</v>
      </c>
      <c r="W71" s="16">
        <v>70</v>
      </c>
      <c r="X71" s="16">
        <v>66</v>
      </c>
      <c r="Y71" s="16">
        <v>50</v>
      </c>
      <c r="Z71" s="16">
        <v>70</v>
      </c>
      <c r="AA71" s="16">
        <v>66</v>
      </c>
      <c r="AB71" s="16">
        <v>50</v>
      </c>
      <c r="AC71" s="16">
        <v>70</v>
      </c>
    </row>
    <row r="72" spans="1:29" x14ac:dyDescent="0.3">
      <c r="A72" s="33" t="s">
        <v>29</v>
      </c>
      <c r="B72" s="14" t="s">
        <v>23</v>
      </c>
      <c r="C72" s="14" t="s">
        <v>160</v>
      </c>
      <c r="D72" s="33" t="s">
        <v>223</v>
      </c>
      <c r="E72" s="16" t="s">
        <v>0</v>
      </c>
      <c r="F72" s="16" t="s">
        <v>197</v>
      </c>
      <c r="G72" s="16" t="s">
        <v>179</v>
      </c>
      <c r="H72" s="13" t="s">
        <v>173</v>
      </c>
      <c r="I72" s="13" t="s">
        <v>163</v>
      </c>
      <c r="J72" s="13" t="s">
        <v>168</v>
      </c>
      <c r="K72" s="14" t="s">
        <v>78</v>
      </c>
      <c r="L72" s="16">
        <v>38</v>
      </c>
      <c r="M72" s="16">
        <v>30</v>
      </c>
      <c r="N72" s="16">
        <v>43</v>
      </c>
      <c r="O72" s="16">
        <v>38</v>
      </c>
      <c r="P72" s="16">
        <v>30</v>
      </c>
      <c r="Q72" s="16">
        <v>43</v>
      </c>
      <c r="R72" s="16">
        <v>38</v>
      </c>
      <c r="S72" s="16">
        <v>30</v>
      </c>
      <c r="T72" s="16">
        <v>43</v>
      </c>
      <c r="U72" s="16">
        <v>38</v>
      </c>
      <c r="V72" s="16">
        <v>30</v>
      </c>
      <c r="W72" s="16">
        <v>43</v>
      </c>
      <c r="X72" s="16">
        <v>38</v>
      </c>
      <c r="Y72" s="16">
        <v>30</v>
      </c>
      <c r="Z72" s="16">
        <v>43</v>
      </c>
      <c r="AA72" s="16">
        <v>38</v>
      </c>
      <c r="AB72" s="16">
        <v>30</v>
      </c>
      <c r="AC72" s="16">
        <v>43</v>
      </c>
    </row>
    <row r="73" spans="1:29" x14ac:dyDescent="0.3">
      <c r="A73" s="33" t="s">
        <v>29</v>
      </c>
      <c r="B73" s="14" t="s">
        <v>23</v>
      </c>
      <c r="C73" s="14" t="s">
        <v>161</v>
      </c>
      <c r="D73" s="33" t="s">
        <v>223</v>
      </c>
      <c r="E73" s="16" t="s">
        <v>0</v>
      </c>
      <c r="F73" s="16" t="s">
        <v>197</v>
      </c>
      <c r="G73" s="16" t="s">
        <v>179</v>
      </c>
      <c r="H73" s="13" t="s">
        <v>173</v>
      </c>
      <c r="I73" s="13" t="s">
        <v>163</v>
      </c>
      <c r="J73" s="13" t="s">
        <v>168</v>
      </c>
      <c r="K73" s="14" t="s">
        <v>78</v>
      </c>
      <c r="L73" s="16">
        <v>35</v>
      </c>
      <c r="M73" s="16">
        <v>27</v>
      </c>
      <c r="N73" s="16">
        <v>44</v>
      </c>
      <c r="O73" s="16">
        <v>35</v>
      </c>
      <c r="P73" s="16">
        <v>27</v>
      </c>
      <c r="Q73" s="16">
        <v>44</v>
      </c>
      <c r="R73" s="16">
        <v>35</v>
      </c>
      <c r="S73" s="16">
        <v>27</v>
      </c>
      <c r="T73" s="16">
        <v>44</v>
      </c>
      <c r="U73" s="16">
        <v>35</v>
      </c>
      <c r="V73" s="16">
        <v>27</v>
      </c>
      <c r="W73" s="16">
        <v>44</v>
      </c>
      <c r="X73" s="16">
        <v>35</v>
      </c>
      <c r="Y73" s="16">
        <v>27</v>
      </c>
      <c r="Z73" s="16">
        <v>44</v>
      </c>
      <c r="AA73" s="16">
        <v>35</v>
      </c>
      <c r="AB73" s="16">
        <v>27</v>
      </c>
      <c r="AC73" s="16">
        <v>44</v>
      </c>
    </row>
    <row r="74" spans="1:29" x14ac:dyDescent="0.3">
      <c r="A74" s="33" t="s">
        <v>29</v>
      </c>
      <c r="B74" s="14" t="s">
        <v>23</v>
      </c>
      <c r="C74" s="14" t="s">
        <v>221</v>
      </c>
      <c r="D74" s="33" t="s">
        <v>224</v>
      </c>
      <c r="E74" s="16" t="s">
        <v>0</v>
      </c>
      <c r="F74" s="16" t="s">
        <v>197</v>
      </c>
      <c r="G74" s="16" t="s">
        <v>179</v>
      </c>
      <c r="H74" s="13" t="s">
        <v>173</v>
      </c>
      <c r="I74" s="13" t="s">
        <v>163</v>
      </c>
      <c r="J74" s="13" t="s">
        <v>168</v>
      </c>
      <c r="K74" s="14" t="s">
        <v>78</v>
      </c>
      <c r="L74" s="16">
        <v>29</v>
      </c>
      <c r="M74" s="16">
        <v>26</v>
      </c>
      <c r="N74" s="16">
        <v>39</v>
      </c>
      <c r="O74" s="16">
        <v>29</v>
      </c>
      <c r="P74" s="16">
        <v>26</v>
      </c>
      <c r="Q74" s="16">
        <v>39</v>
      </c>
      <c r="R74" s="16">
        <v>29</v>
      </c>
      <c r="S74" s="16">
        <v>26</v>
      </c>
      <c r="T74" s="16">
        <v>39</v>
      </c>
      <c r="U74" s="16">
        <v>29</v>
      </c>
      <c r="V74" s="16">
        <v>26</v>
      </c>
      <c r="W74" s="16">
        <v>39</v>
      </c>
      <c r="X74" s="16">
        <v>29</v>
      </c>
      <c r="Y74" s="16">
        <v>26</v>
      </c>
      <c r="Z74" s="16">
        <v>39</v>
      </c>
      <c r="AA74" s="16">
        <v>29</v>
      </c>
      <c r="AB74" s="16">
        <v>26</v>
      </c>
      <c r="AC74" s="16">
        <v>39</v>
      </c>
    </row>
    <row r="75" spans="1:29" x14ac:dyDescent="0.3">
      <c r="A75" s="33" t="s">
        <v>29</v>
      </c>
      <c r="B75" s="14" t="s">
        <v>23</v>
      </c>
      <c r="C75" s="14" t="s">
        <v>162</v>
      </c>
      <c r="D75" s="33" t="s">
        <v>227</v>
      </c>
      <c r="E75" s="16" t="s">
        <v>0</v>
      </c>
      <c r="F75" s="16" t="s">
        <v>197</v>
      </c>
      <c r="G75" s="16" t="s">
        <v>179</v>
      </c>
      <c r="H75" s="13" t="s">
        <v>173</v>
      </c>
      <c r="I75" s="13" t="s">
        <v>163</v>
      </c>
      <c r="J75" s="13" t="s">
        <v>168</v>
      </c>
      <c r="K75" s="14" t="s">
        <v>78</v>
      </c>
      <c r="L75" s="16">
        <v>28</v>
      </c>
      <c r="M75" s="16">
        <v>25</v>
      </c>
      <c r="N75" s="16">
        <v>33</v>
      </c>
      <c r="O75" s="16">
        <v>28</v>
      </c>
      <c r="P75" s="16">
        <v>25</v>
      </c>
      <c r="Q75" s="16">
        <v>33</v>
      </c>
      <c r="R75" s="16">
        <v>28</v>
      </c>
      <c r="S75" s="16">
        <v>25</v>
      </c>
      <c r="T75" s="16">
        <v>33</v>
      </c>
      <c r="U75" s="16">
        <v>28</v>
      </c>
      <c r="V75" s="16">
        <v>25</v>
      </c>
      <c r="W75" s="16">
        <v>33</v>
      </c>
      <c r="X75" s="16">
        <v>28</v>
      </c>
      <c r="Y75" s="16">
        <v>25</v>
      </c>
      <c r="Z75" s="16">
        <v>33</v>
      </c>
      <c r="AA75" s="16">
        <v>28</v>
      </c>
      <c r="AB75" s="16">
        <v>25</v>
      </c>
      <c r="AC75" s="16">
        <v>33</v>
      </c>
    </row>
    <row r="76" spans="1:29" ht="26" x14ac:dyDescent="0.3">
      <c r="A76" s="33" t="s">
        <v>29</v>
      </c>
      <c r="B76" s="33" t="s">
        <v>23</v>
      </c>
      <c r="C76" s="33" t="s">
        <v>225</v>
      </c>
      <c r="D76" s="33" t="s">
        <v>226</v>
      </c>
      <c r="E76" s="16" t="s">
        <v>0</v>
      </c>
      <c r="F76" s="16" t="s">
        <v>197</v>
      </c>
      <c r="G76" s="16" t="s">
        <v>179</v>
      </c>
      <c r="H76" s="13" t="s">
        <v>173</v>
      </c>
      <c r="I76" s="13" t="s">
        <v>163</v>
      </c>
      <c r="J76" s="13" t="s">
        <v>168</v>
      </c>
      <c r="K76" s="33" t="s">
        <v>78</v>
      </c>
      <c r="L76" s="16">
        <v>22</v>
      </c>
      <c r="M76" s="16">
        <v>20</v>
      </c>
      <c r="N76" s="16">
        <v>24</v>
      </c>
      <c r="O76" s="16">
        <v>22</v>
      </c>
      <c r="P76" s="16">
        <v>20</v>
      </c>
      <c r="Q76" s="16">
        <v>24</v>
      </c>
      <c r="R76" s="16">
        <v>22</v>
      </c>
      <c r="S76" s="16">
        <v>20</v>
      </c>
      <c r="T76" s="16">
        <v>24</v>
      </c>
      <c r="U76" s="16">
        <v>22</v>
      </c>
      <c r="V76" s="16">
        <v>20</v>
      </c>
      <c r="W76" s="16">
        <v>24</v>
      </c>
      <c r="X76" s="16">
        <v>22</v>
      </c>
      <c r="Y76" s="16">
        <v>20</v>
      </c>
      <c r="Z76" s="16">
        <v>24</v>
      </c>
      <c r="AA76" s="16">
        <v>22</v>
      </c>
      <c r="AB76" s="16">
        <v>20</v>
      </c>
      <c r="AC76" s="16">
        <v>24</v>
      </c>
    </row>
    <row r="77" spans="1:29" x14ac:dyDescent="0.3">
      <c r="A77" s="33" t="s">
        <v>29</v>
      </c>
      <c r="B77" s="14" t="s">
        <v>23</v>
      </c>
      <c r="C77" s="14" t="s">
        <v>159</v>
      </c>
      <c r="D77" s="33" t="s">
        <v>223</v>
      </c>
      <c r="E77" s="14" t="s">
        <v>79</v>
      </c>
      <c r="F77" s="22" t="s">
        <v>198</v>
      </c>
      <c r="G77" s="26" t="s">
        <v>177</v>
      </c>
      <c r="H77" s="13" t="s">
        <v>173</v>
      </c>
      <c r="I77" s="13" t="s">
        <v>163</v>
      </c>
      <c r="J77" s="13" t="s">
        <v>167</v>
      </c>
      <c r="K77" s="14" t="s">
        <v>78</v>
      </c>
      <c r="L77" s="16">
        <v>4.0999999999999996</v>
      </c>
      <c r="M77" s="33">
        <v>3.9</v>
      </c>
      <c r="N77" s="33">
        <v>4.5</v>
      </c>
      <c r="O77" s="16">
        <v>4.0999999999999996</v>
      </c>
      <c r="P77" s="33">
        <v>3.9</v>
      </c>
      <c r="Q77" s="33">
        <v>4.5</v>
      </c>
      <c r="R77" s="16">
        <v>4.0999999999999996</v>
      </c>
      <c r="S77" s="33">
        <v>3.9</v>
      </c>
      <c r="T77" s="33">
        <v>4.5</v>
      </c>
      <c r="U77" s="16">
        <v>4.0999999999999996</v>
      </c>
      <c r="V77" s="33">
        <v>3.9</v>
      </c>
      <c r="W77" s="33">
        <v>4.5</v>
      </c>
      <c r="X77" s="16">
        <v>4.0999999999999996</v>
      </c>
      <c r="Y77" s="33">
        <v>3.9</v>
      </c>
      <c r="Z77" s="33">
        <v>4.5</v>
      </c>
      <c r="AA77" s="16">
        <v>4.0999999999999996</v>
      </c>
      <c r="AB77" s="33">
        <v>3.9</v>
      </c>
      <c r="AC77" s="33">
        <v>4.5</v>
      </c>
    </row>
    <row r="78" spans="1:29" x14ac:dyDescent="0.3">
      <c r="A78" s="33" t="s">
        <v>29</v>
      </c>
      <c r="B78" s="14" t="s">
        <v>23</v>
      </c>
      <c r="C78" s="14" t="s">
        <v>160</v>
      </c>
      <c r="D78" s="33" t="s">
        <v>223</v>
      </c>
      <c r="E78" s="14" t="s">
        <v>79</v>
      </c>
      <c r="F78" s="22" t="s">
        <v>198</v>
      </c>
      <c r="G78" s="26" t="s">
        <v>177</v>
      </c>
      <c r="H78" s="13" t="s">
        <v>173</v>
      </c>
      <c r="I78" s="13" t="s">
        <v>163</v>
      </c>
      <c r="J78" s="13" t="s">
        <v>167</v>
      </c>
      <c r="K78" s="14" t="s">
        <v>78</v>
      </c>
      <c r="L78" s="16">
        <v>5.3</v>
      </c>
      <c r="M78" s="33">
        <v>5</v>
      </c>
      <c r="N78" s="33">
        <v>6.4</v>
      </c>
      <c r="O78" s="16">
        <v>5.3</v>
      </c>
      <c r="P78" s="33">
        <v>5</v>
      </c>
      <c r="Q78" s="33">
        <v>6.4</v>
      </c>
      <c r="R78" s="16">
        <v>5.3</v>
      </c>
      <c r="S78" s="33">
        <v>5</v>
      </c>
      <c r="T78" s="33">
        <v>6.4</v>
      </c>
      <c r="U78" s="16">
        <v>5.3</v>
      </c>
      <c r="V78" s="33">
        <v>5</v>
      </c>
      <c r="W78" s="33">
        <v>6.4</v>
      </c>
      <c r="X78" s="16">
        <v>5.3</v>
      </c>
      <c r="Y78" s="33">
        <v>5</v>
      </c>
      <c r="Z78" s="33">
        <v>6.4</v>
      </c>
      <c r="AA78" s="16">
        <v>5.3</v>
      </c>
      <c r="AB78" s="33">
        <v>5</v>
      </c>
      <c r="AC78" s="33">
        <v>6.4</v>
      </c>
    </row>
    <row r="79" spans="1:29" x14ac:dyDescent="0.3">
      <c r="A79" s="33" t="s">
        <v>29</v>
      </c>
      <c r="B79" s="14" t="s">
        <v>23</v>
      </c>
      <c r="C79" s="14" t="s">
        <v>161</v>
      </c>
      <c r="D79" s="33" t="s">
        <v>223</v>
      </c>
      <c r="E79" s="14" t="s">
        <v>79</v>
      </c>
      <c r="F79" s="22" t="s">
        <v>198</v>
      </c>
      <c r="G79" s="26" t="s">
        <v>177</v>
      </c>
      <c r="H79" s="13" t="s">
        <v>173</v>
      </c>
      <c r="I79" s="13" t="s">
        <v>163</v>
      </c>
      <c r="J79" s="13" t="s">
        <v>167</v>
      </c>
      <c r="K79" s="14" t="s">
        <v>78</v>
      </c>
      <c r="L79" s="16">
        <v>7.5</v>
      </c>
      <c r="M79" s="33">
        <v>7</v>
      </c>
      <c r="N79" s="33">
        <v>8</v>
      </c>
      <c r="O79" s="16">
        <v>7.5</v>
      </c>
      <c r="P79" s="33">
        <v>7</v>
      </c>
      <c r="Q79" s="33">
        <v>8</v>
      </c>
      <c r="R79" s="16">
        <v>7.5</v>
      </c>
      <c r="S79" s="33">
        <v>7</v>
      </c>
      <c r="T79" s="33">
        <v>8</v>
      </c>
      <c r="U79" s="16">
        <v>7.5</v>
      </c>
      <c r="V79" s="33">
        <v>7</v>
      </c>
      <c r="W79" s="33">
        <v>8</v>
      </c>
      <c r="X79" s="16">
        <v>7.5</v>
      </c>
      <c r="Y79" s="33">
        <v>7</v>
      </c>
      <c r="Z79" s="33">
        <v>8</v>
      </c>
      <c r="AA79" s="16">
        <v>7.5</v>
      </c>
      <c r="AB79" s="33">
        <v>7</v>
      </c>
      <c r="AC79" s="33">
        <v>8</v>
      </c>
    </row>
    <row r="80" spans="1:29" x14ac:dyDescent="0.3">
      <c r="A80" s="33" t="s">
        <v>29</v>
      </c>
      <c r="B80" s="14" t="s">
        <v>23</v>
      </c>
      <c r="C80" s="14" t="s">
        <v>221</v>
      </c>
      <c r="D80" s="33" t="s">
        <v>224</v>
      </c>
      <c r="E80" s="14" t="s">
        <v>79</v>
      </c>
      <c r="F80" s="22" t="s">
        <v>198</v>
      </c>
      <c r="G80" s="26" t="s">
        <v>177</v>
      </c>
      <c r="H80" s="13" t="s">
        <v>173</v>
      </c>
      <c r="I80" s="13" t="s">
        <v>163</v>
      </c>
      <c r="J80" s="13" t="s">
        <v>167</v>
      </c>
      <c r="K80" s="14" t="s">
        <v>78</v>
      </c>
      <c r="L80" s="16">
        <v>7.9</v>
      </c>
      <c r="M80" s="33">
        <v>7.8</v>
      </c>
      <c r="N80" s="33">
        <v>8.1999999999999993</v>
      </c>
      <c r="O80" s="16">
        <v>7.9</v>
      </c>
      <c r="P80" s="33">
        <v>7.8</v>
      </c>
      <c r="Q80" s="33">
        <v>8.1999999999999993</v>
      </c>
      <c r="R80" s="16">
        <v>7.9</v>
      </c>
      <c r="S80" s="33">
        <v>7.8</v>
      </c>
      <c r="T80" s="33">
        <v>8.1999999999999993</v>
      </c>
      <c r="U80" s="16">
        <v>7.9</v>
      </c>
      <c r="V80" s="33">
        <v>7.8</v>
      </c>
      <c r="W80" s="33">
        <v>8.1999999999999993</v>
      </c>
      <c r="X80" s="16">
        <v>7.9</v>
      </c>
      <c r="Y80" s="33">
        <v>7.8</v>
      </c>
      <c r="Z80" s="33">
        <v>8.1999999999999993</v>
      </c>
      <c r="AA80" s="16">
        <v>7.9</v>
      </c>
      <c r="AB80" s="33">
        <v>7.8</v>
      </c>
      <c r="AC80" s="33">
        <v>8.1999999999999993</v>
      </c>
    </row>
    <row r="81" spans="1:29" x14ac:dyDescent="0.3">
      <c r="A81" s="33" t="s">
        <v>29</v>
      </c>
      <c r="B81" s="14" t="s">
        <v>23</v>
      </c>
      <c r="C81" s="14" t="s">
        <v>162</v>
      </c>
      <c r="D81" s="33" t="s">
        <v>227</v>
      </c>
      <c r="E81" s="14" t="s">
        <v>79</v>
      </c>
      <c r="F81" s="22" t="s">
        <v>198</v>
      </c>
      <c r="G81" s="26" t="s">
        <v>177</v>
      </c>
      <c r="H81" s="13" t="s">
        <v>173</v>
      </c>
      <c r="I81" s="13" t="s">
        <v>163</v>
      </c>
      <c r="J81" s="13" t="s">
        <v>167</v>
      </c>
      <c r="K81" s="14" t="s">
        <v>78</v>
      </c>
      <c r="L81" s="13">
        <v>8</v>
      </c>
      <c r="M81" s="33">
        <v>7.9</v>
      </c>
      <c r="N81" s="33">
        <v>8.4</v>
      </c>
      <c r="O81" s="13">
        <v>8</v>
      </c>
      <c r="P81" s="33">
        <v>7.9</v>
      </c>
      <c r="Q81" s="33">
        <v>8.4</v>
      </c>
      <c r="R81" s="13">
        <v>8</v>
      </c>
      <c r="S81" s="33">
        <v>7.9</v>
      </c>
      <c r="T81" s="33">
        <v>8.4</v>
      </c>
      <c r="U81" s="13">
        <v>8</v>
      </c>
      <c r="V81" s="33">
        <v>7.9</v>
      </c>
      <c r="W81" s="33">
        <v>8.4</v>
      </c>
      <c r="X81" s="13">
        <v>8</v>
      </c>
      <c r="Y81" s="33">
        <v>7.9</v>
      </c>
      <c r="Z81" s="33">
        <v>8.4</v>
      </c>
      <c r="AA81" s="13">
        <v>8</v>
      </c>
      <c r="AB81" s="33">
        <v>7.9</v>
      </c>
      <c r="AC81" s="33">
        <v>8.4</v>
      </c>
    </row>
    <row r="82" spans="1:29" ht="26" x14ac:dyDescent="0.3">
      <c r="A82" s="33" t="s">
        <v>29</v>
      </c>
      <c r="B82" s="33" t="s">
        <v>23</v>
      </c>
      <c r="C82" s="33" t="s">
        <v>225</v>
      </c>
      <c r="D82" s="33" t="s">
        <v>226</v>
      </c>
      <c r="E82" s="33" t="s">
        <v>79</v>
      </c>
      <c r="F82" s="33" t="s">
        <v>198</v>
      </c>
      <c r="G82" s="26" t="s">
        <v>177</v>
      </c>
      <c r="H82" s="13" t="s">
        <v>173</v>
      </c>
      <c r="I82" s="13" t="s">
        <v>163</v>
      </c>
      <c r="J82" s="13" t="s">
        <v>229</v>
      </c>
      <c r="K82" s="33" t="s">
        <v>78</v>
      </c>
      <c r="L82" s="13">
        <v>7.9</v>
      </c>
      <c r="M82" s="33">
        <v>7.9</v>
      </c>
      <c r="N82" s="33">
        <v>8.4</v>
      </c>
      <c r="O82" s="13">
        <v>7.9</v>
      </c>
      <c r="P82" s="33">
        <v>7.9</v>
      </c>
      <c r="Q82" s="33">
        <v>8.4</v>
      </c>
      <c r="R82" s="13">
        <v>7.9</v>
      </c>
      <c r="S82" s="33">
        <v>7.9</v>
      </c>
      <c r="T82" s="33">
        <v>8.4</v>
      </c>
      <c r="U82" s="13">
        <v>7.9</v>
      </c>
      <c r="V82" s="33">
        <v>7.9</v>
      </c>
      <c r="W82" s="33">
        <v>8.4</v>
      </c>
      <c r="X82" s="13">
        <v>7.9</v>
      </c>
      <c r="Y82" s="33">
        <v>7.9</v>
      </c>
      <c r="Z82" s="33">
        <v>8.4</v>
      </c>
      <c r="AA82" s="13">
        <v>7.9</v>
      </c>
      <c r="AB82" s="33">
        <v>7.9</v>
      </c>
      <c r="AC82" s="33">
        <v>8.4</v>
      </c>
    </row>
    <row r="83" spans="1:29" x14ac:dyDescent="0.3">
      <c r="A83" s="33" t="s">
        <v>29</v>
      </c>
      <c r="B83" s="14" t="s">
        <v>23</v>
      </c>
      <c r="C83" s="14" t="s">
        <v>23</v>
      </c>
      <c r="D83" s="33" t="s">
        <v>23</v>
      </c>
      <c r="E83" s="16" t="s">
        <v>1</v>
      </c>
      <c r="F83" s="16" t="s">
        <v>196</v>
      </c>
      <c r="G83" s="26" t="s">
        <v>177</v>
      </c>
      <c r="H83" s="17" t="s">
        <v>175</v>
      </c>
      <c r="I83" s="32" t="s">
        <v>169</v>
      </c>
      <c r="J83" s="13"/>
      <c r="K83" s="14" t="s">
        <v>78</v>
      </c>
      <c r="L83" s="21">
        <v>0.6</v>
      </c>
      <c r="M83" s="21">
        <v>0.55000000000000004</v>
      </c>
      <c r="N83" s="21">
        <v>0.65</v>
      </c>
      <c r="O83" s="21">
        <v>0.6</v>
      </c>
      <c r="P83" s="21">
        <v>0.55000000000000004</v>
      </c>
      <c r="Q83" s="21">
        <v>0.65</v>
      </c>
      <c r="R83" s="21">
        <v>0.6</v>
      </c>
      <c r="S83" s="21">
        <v>0.55000000000000004</v>
      </c>
      <c r="T83" s="21">
        <v>0.65</v>
      </c>
      <c r="U83" s="21">
        <v>0.5</v>
      </c>
      <c r="V83" s="21">
        <v>0.45</v>
      </c>
      <c r="W83" s="21">
        <v>0.55000000000000004</v>
      </c>
      <c r="X83" s="21">
        <v>0.46</v>
      </c>
      <c r="Y83" s="21">
        <v>0.4</v>
      </c>
      <c r="Z83" s="21">
        <v>0.5</v>
      </c>
      <c r="AA83" s="21">
        <v>0.35</v>
      </c>
      <c r="AB83" s="21">
        <v>0.3</v>
      </c>
      <c r="AC83" s="21">
        <v>0.4</v>
      </c>
    </row>
    <row r="84" spans="1:29" x14ac:dyDescent="0.3">
      <c r="A84" s="33" t="s">
        <v>29</v>
      </c>
      <c r="B84" s="14" t="s">
        <v>23</v>
      </c>
      <c r="C84" s="14" t="s">
        <v>23</v>
      </c>
      <c r="D84" s="33" t="s">
        <v>23</v>
      </c>
      <c r="E84" s="16" t="s">
        <v>5</v>
      </c>
      <c r="F84" s="16" t="s">
        <v>196</v>
      </c>
      <c r="G84" s="26" t="s">
        <v>177</v>
      </c>
      <c r="H84" s="17" t="s">
        <v>175</v>
      </c>
      <c r="I84" s="32" t="s">
        <v>169</v>
      </c>
      <c r="J84" s="13"/>
      <c r="K84" s="14" t="s">
        <v>78</v>
      </c>
      <c r="L84" s="24">
        <v>5.4999999999999997E-3</v>
      </c>
      <c r="M84" s="24">
        <v>5.0000000000000001E-3</v>
      </c>
      <c r="N84" s="24">
        <v>6.0000000000000001E-3</v>
      </c>
      <c r="O84" s="24">
        <v>5.4999999999999997E-3</v>
      </c>
      <c r="P84" s="24">
        <v>5.0000000000000001E-3</v>
      </c>
      <c r="Q84" s="24">
        <v>6.0000000000000001E-3</v>
      </c>
      <c r="R84" s="24">
        <v>5.4999999999999997E-3</v>
      </c>
      <c r="S84" s="24">
        <v>5.0000000000000001E-3</v>
      </c>
      <c r="T84" s="24">
        <v>6.0000000000000001E-3</v>
      </c>
      <c r="U84" s="24">
        <v>5.0000000000000001E-3</v>
      </c>
      <c r="V84" s="24">
        <v>4.4999999999999997E-3</v>
      </c>
      <c r="W84" s="24">
        <v>5.4999999999999997E-3</v>
      </c>
      <c r="X84" s="24">
        <v>4.4999999999999997E-3</v>
      </c>
      <c r="Y84" s="24">
        <v>4.0000000000000001E-3</v>
      </c>
      <c r="Z84" s="24">
        <v>5.0000000000000001E-3</v>
      </c>
      <c r="AA84" s="24">
        <v>4.0000000000000001E-3</v>
      </c>
      <c r="AB84" s="24">
        <v>3.5000000000000001E-3</v>
      </c>
      <c r="AC84" s="24">
        <v>4.4999999999999997E-3</v>
      </c>
    </row>
    <row r="85" spans="1:29" x14ac:dyDescent="0.3">
      <c r="A85" s="33" t="s">
        <v>29</v>
      </c>
      <c r="B85" s="14" t="s">
        <v>23</v>
      </c>
      <c r="C85" s="14" t="s">
        <v>23</v>
      </c>
      <c r="D85" s="33" t="s">
        <v>23</v>
      </c>
      <c r="E85" s="16" t="s">
        <v>3</v>
      </c>
      <c r="F85" s="16" t="s">
        <v>199</v>
      </c>
      <c r="G85" s="16" t="s">
        <v>178</v>
      </c>
      <c r="H85" s="13" t="s">
        <v>173</v>
      </c>
      <c r="I85" s="13" t="s">
        <v>165</v>
      </c>
      <c r="J85" s="13"/>
      <c r="K85" s="14" t="s">
        <v>78</v>
      </c>
      <c r="L85" s="16">
        <v>1</v>
      </c>
      <c r="M85" s="16">
        <v>1</v>
      </c>
      <c r="N85" s="16">
        <v>2</v>
      </c>
      <c r="O85" s="16">
        <v>1</v>
      </c>
      <c r="P85" s="16">
        <v>1</v>
      </c>
      <c r="Q85" s="16">
        <v>2</v>
      </c>
      <c r="R85" s="16">
        <v>1</v>
      </c>
      <c r="S85" s="16">
        <v>1</v>
      </c>
      <c r="T85" s="16">
        <v>2</v>
      </c>
      <c r="U85" s="16">
        <v>1</v>
      </c>
      <c r="V85" s="16">
        <v>1</v>
      </c>
      <c r="W85" s="16">
        <v>2</v>
      </c>
      <c r="X85" s="16">
        <v>1</v>
      </c>
      <c r="Y85" s="16">
        <v>1</v>
      </c>
      <c r="Z85" s="16">
        <v>2</v>
      </c>
      <c r="AA85" s="16">
        <v>1</v>
      </c>
      <c r="AB85" s="16">
        <v>1</v>
      </c>
      <c r="AC85" s="16">
        <v>2</v>
      </c>
    </row>
    <row r="86" spans="1:29" x14ac:dyDescent="0.3">
      <c r="A86" s="33" t="s">
        <v>29</v>
      </c>
      <c r="B86" s="14" t="s">
        <v>23</v>
      </c>
      <c r="C86" s="14" t="s">
        <v>23</v>
      </c>
      <c r="D86" s="33" t="s">
        <v>23</v>
      </c>
      <c r="E86" s="16" t="s">
        <v>4</v>
      </c>
      <c r="F86" s="16" t="s">
        <v>195</v>
      </c>
      <c r="G86" s="16" t="s">
        <v>178</v>
      </c>
      <c r="H86" s="13" t="s">
        <v>173</v>
      </c>
      <c r="I86" s="13" t="s">
        <v>165</v>
      </c>
      <c r="J86" s="13"/>
      <c r="K86" s="14" t="s">
        <v>78</v>
      </c>
      <c r="L86" s="16">
        <v>75</v>
      </c>
      <c r="M86" s="16">
        <v>60</v>
      </c>
      <c r="N86" s="16">
        <v>90</v>
      </c>
      <c r="O86" s="16">
        <v>75</v>
      </c>
      <c r="P86" s="16">
        <v>60</v>
      </c>
      <c r="Q86" s="16">
        <v>90</v>
      </c>
      <c r="R86" s="16">
        <v>75</v>
      </c>
      <c r="S86" s="16">
        <v>60</v>
      </c>
      <c r="T86" s="16">
        <v>90</v>
      </c>
      <c r="U86" s="16">
        <v>75</v>
      </c>
      <c r="V86" s="16">
        <v>60</v>
      </c>
      <c r="W86" s="16">
        <v>90</v>
      </c>
      <c r="X86" s="16">
        <v>75</v>
      </c>
      <c r="Y86" s="16">
        <v>60</v>
      </c>
      <c r="Z86" s="16">
        <v>90</v>
      </c>
      <c r="AA86" s="16">
        <v>75</v>
      </c>
      <c r="AB86" s="16">
        <v>60</v>
      </c>
      <c r="AC86" s="16">
        <v>90</v>
      </c>
    </row>
    <row r="87" spans="1:29" x14ac:dyDescent="0.3">
      <c r="A87" s="33" t="s">
        <v>29</v>
      </c>
      <c r="B87" s="14" t="s">
        <v>23</v>
      </c>
      <c r="C87" s="14" t="s">
        <v>159</v>
      </c>
      <c r="D87" s="33" t="s">
        <v>223</v>
      </c>
      <c r="E87" s="16" t="s">
        <v>176</v>
      </c>
      <c r="F87" s="16" t="s">
        <v>195</v>
      </c>
      <c r="G87" s="26" t="s">
        <v>177</v>
      </c>
      <c r="H87" s="13" t="s">
        <v>173</v>
      </c>
      <c r="I87" s="13" t="s">
        <v>163</v>
      </c>
      <c r="J87" s="13" t="s">
        <v>185</v>
      </c>
      <c r="K87" s="14" t="s">
        <v>78</v>
      </c>
      <c r="L87" s="16">
        <v>1575</v>
      </c>
      <c r="M87" s="16">
        <v>1500</v>
      </c>
      <c r="N87" s="16">
        <v>1650</v>
      </c>
      <c r="O87" s="16">
        <v>1575</v>
      </c>
      <c r="P87" s="16">
        <v>1500</v>
      </c>
      <c r="Q87" s="16">
        <v>1650</v>
      </c>
      <c r="R87" s="16">
        <v>1575</v>
      </c>
      <c r="S87" s="16">
        <v>1500</v>
      </c>
      <c r="T87" s="16">
        <v>1650</v>
      </c>
      <c r="U87" s="16">
        <v>1575</v>
      </c>
      <c r="V87" s="16">
        <v>1500</v>
      </c>
      <c r="W87" s="16">
        <v>1650</v>
      </c>
      <c r="X87" s="16">
        <v>1575</v>
      </c>
      <c r="Y87" s="16">
        <v>1500</v>
      </c>
      <c r="Z87" s="16">
        <v>1650</v>
      </c>
      <c r="AA87" s="16">
        <v>1575</v>
      </c>
      <c r="AB87" s="16">
        <v>1500</v>
      </c>
      <c r="AC87" s="16">
        <v>1650</v>
      </c>
    </row>
    <row r="88" spans="1:29" x14ac:dyDescent="0.3">
      <c r="A88" s="33" t="s">
        <v>29</v>
      </c>
      <c r="B88" s="14" t="s">
        <v>23</v>
      </c>
      <c r="C88" s="14" t="s">
        <v>160</v>
      </c>
      <c r="D88" s="33" t="s">
        <v>223</v>
      </c>
      <c r="E88" s="16" t="s">
        <v>176</v>
      </c>
      <c r="F88" s="16" t="s">
        <v>195</v>
      </c>
      <c r="G88" s="26" t="s">
        <v>177</v>
      </c>
      <c r="H88" s="13" t="s">
        <v>173</v>
      </c>
      <c r="I88" s="13" t="s">
        <v>163</v>
      </c>
      <c r="J88" s="13" t="s">
        <v>185</v>
      </c>
      <c r="K88" s="14" t="s">
        <v>78</v>
      </c>
      <c r="L88" s="16">
        <v>3600</v>
      </c>
      <c r="M88" s="16">
        <v>3000</v>
      </c>
      <c r="N88" s="16">
        <v>4000</v>
      </c>
      <c r="O88" s="16">
        <v>3600</v>
      </c>
      <c r="P88" s="16">
        <v>3000</v>
      </c>
      <c r="Q88" s="16">
        <v>4000</v>
      </c>
      <c r="R88" s="16">
        <v>3600</v>
      </c>
      <c r="S88" s="16">
        <v>3000</v>
      </c>
      <c r="T88" s="16">
        <v>4000</v>
      </c>
      <c r="U88" s="16">
        <v>3600</v>
      </c>
      <c r="V88" s="16">
        <v>3000</v>
      </c>
      <c r="W88" s="16">
        <v>4000</v>
      </c>
      <c r="X88" s="16">
        <v>3600</v>
      </c>
      <c r="Y88" s="16">
        <v>3000</v>
      </c>
      <c r="Z88" s="16">
        <v>4000</v>
      </c>
      <c r="AA88" s="16">
        <v>3600</v>
      </c>
      <c r="AB88" s="16">
        <v>3000</v>
      </c>
      <c r="AC88" s="16">
        <v>4000</v>
      </c>
    </row>
    <row r="89" spans="1:29" x14ac:dyDescent="0.3">
      <c r="A89" s="33" t="s">
        <v>29</v>
      </c>
      <c r="B89" s="14" t="s">
        <v>23</v>
      </c>
      <c r="C89" s="14" t="s">
        <v>161</v>
      </c>
      <c r="D89" s="33" t="s">
        <v>223</v>
      </c>
      <c r="E89" s="16" t="s">
        <v>176</v>
      </c>
      <c r="F89" s="16" t="s">
        <v>195</v>
      </c>
      <c r="G89" s="26" t="s">
        <v>177</v>
      </c>
      <c r="H89" s="13" t="s">
        <v>173</v>
      </c>
      <c r="I89" s="13" t="s">
        <v>163</v>
      </c>
      <c r="J89" s="13" t="s">
        <v>185</v>
      </c>
      <c r="K89" s="14" t="s">
        <v>78</v>
      </c>
      <c r="L89" s="16">
        <v>9400</v>
      </c>
      <c r="M89" s="16">
        <v>8000</v>
      </c>
      <c r="N89" s="16">
        <v>10900</v>
      </c>
      <c r="O89" s="16">
        <v>9400</v>
      </c>
      <c r="P89" s="16">
        <v>8000</v>
      </c>
      <c r="Q89" s="16">
        <v>10900</v>
      </c>
      <c r="R89" s="16">
        <v>9400</v>
      </c>
      <c r="S89" s="16">
        <v>8000</v>
      </c>
      <c r="T89" s="16">
        <v>10900</v>
      </c>
      <c r="U89" s="16">
        <v>9400</v>
      </c>
      <c r="V89" s="16">
        <v>8000</v>
      </c>
      <c r="W89" s="16">
        <v>10900</v>
      </c>
      <c r="X89" s="16">
        <v>9400</v>
      </c>
      <c r="Y89" s="16">
        <v>8000</v>
      </c>
      <c r="Z89" s="16">
        <v>10900</v>
      </c>
      <c r="AA89" s="16">
        <v>9400</v>
      </c>
      <c r="AB89" s="16">
        <v>8000</v>
      </c>
      <c r="AC89" s="16">
        <v>10900</v>
      </c>
    </row>
    <row r="90" spans="1:29" x14ac:dyDescent="0.3">
      <c r="A90" s="33" t="s">
        <v>29</v>
      </c>
      <c r="B90" s="14" t="s">
        <v>23</v>
      </c>
      <c r="C90" s="14" t="s">
        <v>221</v>
      </c>
      <c r="D90" s="33" t="s">
        <v>224</v>
      </c>
      <c r="E90" s="16" t="s">
        <v>176</v>
      </c>
      <c r="F90" s="16" t="s">
        <v>195</v>
      </c>
      <c r="G90" s="26" t="s">
        <v>177</v>
      </c>
      <c r="H90" s="13" t="s">
        <v>173</v>
      </c>
      <c r="I90" s="13" t="s">
        <v>163</v>
      </c>
      <c r="J90" s="13" t="s">
        <v>185</v>
      </c>
      <c r="K90" s="14" t="s">
        <v>78</v>
      </c>
      <c r="L90" s="16">
        <v>15400</v>
      </c>
      <c r="M90" s="16">
        <v>14300</v>
      </c>
      <c r="N90" s="16">
        <v>16400</v>
      </c>
      <c r="O90" s="16">
        <v>15400</v>
      </c>
      <c r="P90" s="16">
        <v>14300</v>
      </c>
      <c r="Q90" s="16">
        <v>16400</v>
      </c>
      <c r="R90" s="16">
        <v>15400</v>
      </c>
      <c r="S90" s="16">
        <v>14300</v>
      </c>
      <c r="T90" s="16">
        <v>16400</v>
      </c>
      <c r="U90" s="16">
        <v>15400</v>
      </c>
      <c r="V90" s="16">
        <v>14300</v>
      </c>
      <c r="W90" s="16">
        <v>16400</v>
      </c>
      <c r="X90" s="16">
        <v>15400</v>
      </c>
      <c r="Y90" s="16">
        <v>14300</v>
      </c>
      <c r="Z90" s="16">
        <v>16400</v>
      </c>
      <c r="AA90" s="16">
        <v>15400</v>
      </c>
      <c r="AB90" s="16">
        <v>14300</v>
      </c>
      <c r="AC90" s="16">
        <v>16400</v>
      </c>
    </row>
    <row r="91" spans="1:29" x14ac:dyDescent="0.3">
      <c r="A91" s="33" t="s">
        <v>29</v>
      </c>
      <c r="B91" s="14" t="s">
        <v>23</v>
      </c>
      <c r="C91" s="14" t="s">
        <v>162</v>
      </c>
      <c r="D91" s="33" t="s">
        <v>227</v>
      </c>
      <c r="E91" s="16" t="s">
        <v>176</v>
      </c>
      <c r="F91" s="16" t="s">
        <v>195</v>
      </c>
      <c r="G91" s="26" t="s">
        <v>177</v>
      </c>
      <c r="H91" s="13" t="s">
        <v>173</v>
      </c>
      <c r="I91" s="13" t="s">
        <v>163</v>
      </c>
      <c r="J91" s="13" t="s">
        <v>185</v>
      </c>
      <c r="K91" s="14" t="s">
        <v>78</v>
      </c>
      <c r="L91" s="16">
        <v>25300</v>
      </c>
      <c r="M91" s="16">
        <v>24600</v>
      </c>
      <c r="N91" s="16">
        <v>28100</v>
      </c>
      <c r="O91" s="16">
        <v>25300</v>
      </c>
      <c r="P91" s="16">
        <v>24600</v>
      </c>
      <c r="Q91" s="16">
        <v>28100</v>
      </c>
      <c r="R91" s="16">
        <v>25300</v>
      </c>
      <c r="S91" s="16">
        <v>24600</v>
      </c>
      <c r="T91" s="16">
        <v>28100</v>
      </c>
      <c r="U91" s="16">
        <v>25300</v>
      </c>
      <c r="V91" s="16">
        <v>24600</v>
      </c>
      <c r="W91" s="16">
        <v>28100</v>
      </c>
      <c r="X91" s="16">
        <v>25300</v>
      </c>
      <c r="Y91" s="16">
        <v>24600</v>
      </c>
      <c r="Z91" s="16">
        <v>28100</v>
      </c>
      <c r="AA91" s="16">
        <v>25300</v>
      </c>
      <c r="AB91" s="16">
        <v>24600</v>
      </c>
      <c r="AC91" s="16">
        <v>28100</v>
      </c>
    </row>
    <row r="92" spans="1:29" ht="26" x14ac:dyDescent="0.3">
      <c r="A92" s="33" t="s">
        <v>29</v>
      </c>
      <c r="B92" s="33" t="s">
        <v>23</v>
      </c>
      <c r="C92" s="33" t="s">
        <v>225</v>
      </c>
      <c r="D92" s="33" t="s">
        <v>226</v>
      </c>
      <c r="E92" s="16" t="s">
        <v>176</v>
      </c>
      <c r="F92" s="16" t="s">
        <v>195</v>
      </c>
      <c r="G92" s="26" t="s">
        <v>177</v>
      </c>
      <c r="H92" s="13" t="s">
        <v>173</v>
      </c>
      <c r="I92" s="13" t="s">
        <v>163</v>
      </c>
      <c r="J92" s="13" t="s">
        <v>185</v>
      </c>
      <c r="K92" s="33" t="s">
        <v>78</v>
      </c>
      <c r="L92" s="16">
        <v>38000</v>
      </c>
      <c r="M92" s="16">
        <v>37000</v>
      </c>
      <c r="N92" s="16">
        <v>39000</v>
      </c>
      <c r="O92" s="16">
        <v>38000</v>
      </c>
      <c r="P92" s="16">
        <v>37000</v>
      </c>
      <c r="Q92" s="16">
        <v>39000</v>
      </c>
      <c r="R92" s="16">
        <v>38000</v>
      </c>
      <c r="S92" s="16">
        <v>37000</v>
      </c>
      <c r="T92" s="16">
        <v>39000</v>
      </c>
      <c r="U92" s="16">
        <v>38000</v>
      </c>
      <c r="V92" s="16">
        <v>37000</v>
      </c>
      <c r="W92" s="16">
        <v>39000</v>
      </c>
      <c r="X92" s="16">
        <v>38000</v>
      </c>
      <c r="Y92" s="16">
        <v>37000</v>
      </c>
      <c r="Z92" s="16">
        <v>39000</v>
      </c>
      <c r="AA92" s="16">
        <v>38000</v>
      </c>
      <c r="AB92" s="16">
        <v>37000</v>
      </c>
      <c r="AC92" s="16">
        <v>39000</v>
      </c>
    </row>
    <row r="93" spans="1:29" ht="14.5" x14ac:dyDescent="0.35">
      <c r="A93" s="33" t="s">
        <v>29</v>
      </c>
      <c r="B93" s="14" t="s">
        <v>23</v>
      </c>
      <c r="C93" s="14" t="s">
        <v>159</v>
      </c>
      <c r="D93" s="33" t="s">
        <v>223</v>
      </c>
      <c r="E93" s="16" t="s">
        <v>164</v>
      </c>
      <c r="F93" s="16" t="s">
        <v>196</v>
      </c>
      <c r="G93" s="26" t="s">
        <v>177</v>
      </c>
      <c r="H93" s="13" t="s">
        <v>174</v>
      </c>
      <c r="I93" s="5" t="s">
        <v>220</v>
      </c>
      <c r="J93" s="13" t="s">
        <v>230</v>
      </c>
      <c r="K93" s="14" t="s">
        <v>78</v>
      </c>
      <c r="L93" s="16">
        <v>0.83</v>
      </c>
      <c r="M93" s="16">
        <v>0.37</v>
      </c>
      <c r="N93" s="16">
        <v>1</v>
      </c>
      <c r="O93" s="16">
        <v>0.83</v>
      </c>
      <c r="P93" s="16">
        <v>0.37</v>
      </c>
      <c r="Q93" s="16">
        <v>1</v>
      </c>
      <c r="R93" s="16">
        <v>0.83</v>
      </c>
      <c r="S93" s="16">
        <v>0.37</v>
      </c>
      <c r="T93" s="16">
        <v>1</v>
      </c>
      <c r="U93" s="16">
        <v>0.83</v>
      </c>
      <c r="V93" s="16">
        <v>0.37</v>
      </c>
      <c r="W93" s="16">
        <v>1</v>
      </c>
      <c r="X93" s="16">
        <v>0.83</v>
      </c>
      <c r="Y93" s="16">
        <v>0.37</v>
      </c>
      <c r="Z93" s="16">
        <v>1</v>
      </c>
      <c r="AA93" s="16">
        <v>0.83</v>
      </c>
      <c r="AB93" s="16">
        <v>0.37</v>
      </c>
      <c r="AC93" s="16">
        <v>1</v>
      </c>
    </row>
    <row r="94" spans="1:29" ht="14.5" x14ac:dyDescent="0.35">
      <c r="A94" s="33" t="s">
        <v>29</v>
      </c>
      <c r="B94" s="14" t="s">
        <v>23</v>
      </c>
      <c r="C94" s="14" t="s">
        <v>160</v>
      </c>
      <c r="D94" s="33" t="s">
        <v>223</v>
      </c>
      <c r="E94" s="16" t="s">
        <v>164</v>
      </c>
      <c r="F94" s="16" t="s">
        <v>196</v>
      </c>
      <c r="G94" s="26" t="s">
        <v>177</v>
      </c>
      <c r="H94" s="13" t="s">
        <v>174</v>
      </c>
      <c r="I94" s="5" t="s">
        <v>220</v>
      </c>
      <c r="J94" s="13" t="s">
        <v>230</v>
      </c>
      <c r="K94" s="14" t="s">
        <v>78</v>
      </c>
      <c r="L94" s="16">
        <v>0.83</v>
      </c>
      <c r="M94" s="16">
        <v>0.37</v>
      </c>
      <c r="N94" s="16">
        <v>1</v>
      </c>
      <c r="O94" s="16">
        <v>0.83</v>
      </c>
      <c r="P94" s="16">
        <v>0.37</v>
      </c>
      <c r="Q94" s="16">
        <v>1</v>
      </c>
      <c r="R94" s="16">
        <v>0.83</v>
      </c>
      <c r="S94" s="16">
        <v>0.37</v>
      </c>
      <c r="T94" s="16">
        <v>1</v>
      </c>
      <c r="U94" s="16">
        <v>0.83</v>
      </c>
      <c r="V94" s="16">
        <v>0.37</v>
      </c>
      <c r="W94" s="16">
        <v>1</v>
      </c>
      <c r="X94" s="16">
        <v>0.83</v>
      </c>
      <c r="Y94" s="16">
        <v>0.37</v>
      </c>
      <c r="Z94" s="16">
        <v>1</v>
      </c>
      <c r="AA94" s="16">
        <v>0.83</v>
      </c>
      <c r="AB94" s="16">
        <v>0.37</v>
      </c>
      <c r="AC94" s="16">
        <v>1</v>
      </c>
    </row>
    <row r="95" spans="1:29" ht="14.5" x14ac:dyDescent="0.35">
      <c r="A95" s="33" t="s">
        <v>29</v>
      </c>
      <c r="B95" s="14" t="s">
        <v>23</v>
      </c>
      <c r="C95" s="14" t="s">
        <v>161</v>
      </c>
      <c r="D95" s="33" t="s">
        <v>223</v>
      </c>
      <c r="E95" s="16" t="s">
        <v>164</v>
      </c>
      <c r="F95" s="16" t="s">
        <v>196</v>
      </c>
      <c r="G95" s="26" t="s">
        <v>177</v>
      </c>
      <c r="H95" s="13" t="s">
        <v>174</v>
      </c>
      <c r="I95" s="5" t="s">
        <v>220</v>
      </c>
      <c r="J95" s="13" t="s">
        <v>231</v>
      </c>
      <c r="K95" s="14" t="s">
        <v>78</v>
      </c>
      <c r="L95" s="16">
        <v>0.64</v>
      </c>
      <c r="M95" s="16">
        <v>0.56000000000000005</v>
      </c>
      <c r="N95" s="16">
        <v>0.74</v>
      </c>
      <c r="O95" s="16">
        <v>0.64</v>
      </c>
      <c r="P95" s="16">
        <v>0.56000000000000005</v>
      </c>
      <c r="Q95" s="16">
        <v>0.74</v>
      </c>
      <c r="R95" s="16">
        <v>0.64</v>
      </c>
      <c r="S95" s="16">
        <v>0.56000000000000005</v>
      </c>
      <c r="T95" s="16">
        <v>0.74</v>
      </c>
      <c r="U95" s="16">
        <v>0.64</v>
      </c>
      <c r="V95" s="16">
        <v>0.56000000000000005</v>
      </c>
      <c r="W95" s="16">
        <v>0.74</v>
      </c>
      <c r="X95" s="16">
        <v>0.64</v>
      </c>
      <c r="Y95" s="16">
        <v>0.56000000000000005</v>
      </c>
      <c r="Z95" s="16">
        <v>0.74</v>
      </c>
      <c r="AA95" s="16">
        <v>0.64</v>
      </c>
      <c r="AB95" s="16">
        <v>0.56000000000000005</v>
      </c>
      <c r="AC95" s="16">
        <v>0.74</v>
      </c>
    </row>
    <row r="96" spans="1:29" ht="14.5" x14ac:dyDescent="0.35">
      <c r="A96" s="33" t="s">
        <v>29</v>
      </c>
      <c r="B96" s="14" t="s">
        <v>23</v>
      </c>
      <c r="C96" s="14" t="s">
        <v>221</v>
      </c>
      <c r="D96" s="33" t="s">
        <v>224</v>
      </c>
      <c r="E96" s="16" t="s">
        <v>164</v>
      </c>
      <c r="F96" s="16" t="s">
        <v>196</v>
      </c>
      <c r="G96" s="26" t="s">
        <v>177</v>
      </c>
      <c r="H96" s="13" t="s">
        <v>174</v>
      </c>
      <c r="I96" s="5" t="s">
        <v>220</v>
      </c>
      <c r="J96" s="13" t="s">
        <v>232</v>
      </c>
      <c r="K96" s="14" t="s">
        <v>78</v>
      </c>
      <c r="L96" s="16">
        <v>0.73</v>
      </c>
      <c r="M96" s="16">
        <v>0.66</v>
      </c>
      <c r="N96" s="16">
        <v>0.81</v>
      </c>
      <c r="O96" s="16">
        <v>0.73</v>
      </c>
      <c r="P96" s="16">
        <v>0.66</v>
      </c>
      <c r="Q96" s="16">
        <v>0.81</v>
      </c>
      <c r="R96" s="16">
        <v>0.73</v>
      </c>
      <c r="S96" s="16">
        <v>0.66</v>
      </c>
      <c r="T96" s="16">
        <v>0.81</v>
      </c>
      <c r="U96" s="16">
        <v>0.73</v>
      </c>
      <c r="V96" s="16">
        <v>0.66</v>
      </c>
      <c r="W96" s="16">
        <v>0.81</v>
      </c>
      <c r="X96" s="16">
        <v>0.73</v>
      </c>
      <c r="Y96" s="16">
        <v>0.66</v>
      </c>
      <c r="Z96" s="16">
        <v>0.81</v>
      </c>
      <c r="AA96" s="16">
        <v>0.73</v>
      </c>
      <c r="AB96" s="16">
        <v>0.66</v>
      </c>
      <c r="AC96" s="16">
        <v>0.81</v>
      </c>
    </row>
    <row r="97" spans="1:29" ht="14.5" x14ac:dyDescent="0.35">
      <c r="A97" s="33" t="s">
        <v>29</v>
      </c>
      <c r="B97" s="14" t="s">
        <v>23</v>
      </c>
      <c r="C97" s="14" t="s">
        <v>162</v>
      </c>
      <c r="D97" s="33" t="s">
        <v>227</v>
      </c>
      <c r="E97" s="16" t="s">
        <v>164</v>
      </c>
      <c r="F97" s="16" t="s">
        <v>196</v>
      </c>
      <c r="G97" s="26" t="s">
        <v>177</v>
      </c>
      <c r="H97" s="13" t="s">
        <v>174</v>
      </c>
      <c r="I97" s="5" t="s">
        <v>220</v>
      </c>
      <c r="J97" s="13" t="s">
        <v>232</v>
      </c>
      <c r="K97" s="14" t="s">
        <v>78</v>
      </c>
      <c r="L97" s="16">
        <v>0.73</v>
      </c>
      <c r="M97" s="16">
        <v>0.66</v>
      </c>
      <c r="N97" s="16">
        <v>0.81</v>
      </c>
      <c r="O97" s="16">
        <v>0.73</v>
      </c>
      <c r="P97" s="16">
        <v>0.66</v>
      </c>
      <c r="Q97" s="16">
        <v>0.81</v>
      </c>
      <c r="R97" s="16">
        <v>0.73</v>
      </c>
      <c r="S97" s="16">
        <v>0.66</v>
      </c>
      <c r="T97" s="16">
        <v>0.81</v>
      </c>
      <c r="U97" s="16">
        <v>0.73</v>
      </c>
      <c r="V97" s="16">
        <v>0.66</v>
      </c>
      <c r="W97" s="16">
        <v>0.81</v>
      </c>
      <c r="X97" s="16">
        <v>0.73</v>
      </c>
      <c r="Y97" s="16">
        <v>0.66</v>
      </c>
      <c r="Z97" s="16">
        <v>0.81</v>
      </c>
      <c r="AA97" s="16">
        <v>0.73</v>
      </c>
      <c r="AB97" s="16">
        <v>0.66</v>
      </c>
      <c r="AC97" s="16">
        <v>0.81</v>
      </c>
    </row>
    <row r="98" spans="1:29" ht="26" x14ac:dyDescent="0.35">
      <c r="A98" s="33" t="s">
        <v>29</v>
      </c>
      <c r="B98" s="33" t="s">
        <v>23</v>
      </c>
      <c r="C98" s="33" t="s">
        <v>225</v>
      </c>
      <c r="D98" s="33" t="s">
        <v>226</v>
      </c>
      <c r="E98" s="16" t="s">
        <v>164</v>
      </c>
      <c r="F98" s="16" t="s">
        <v>196</v>
      </c>
      <c r="G98" s="26" t="s">
        <v>177</v>
      </c>
      <c r="H98" s="13" t="s">
        <v>174</v>
      </c>
      <c r="I98" s="5" t="s">
        <v>220</v>
      </c>
      <c r="J98" s="13" t="s">
        <v>232</v>
      </c>
      <c r="K98" s="33" t="s">
        <v>78</v>
      </c>
      <c r="L98" s="16">
        <v>0.73</v>
      </c>
      <c r="M98" s="16">
        <v>0.66</v>
      </c>
      <c r="N98" s="16">
        <v>0.81</v>
      </c>
      <c r="O98" s="16">
        <v>0.73</v>
      </c>
      <c r="P98" s="16">
        <v>0.66</v>
      </c>
      <c r="Q98" s="16">
        <v>0.81</v>
      </c>
      <c r="R98" s="16">
        <v>0.73</v>
      </c>
      <c r="S98" s="16">
        <v>0.66</v>
      </c>
      <c r="T98" s="16">
        <v>0.81</v>
      </c>
      <c r="U98" s="16">
        <v>0.73</v>
      </c>
      <c r="V98" s="16">
        <v>0.66</v>
      </c>
      <c r="W98" s="16">
        <v>0.81</v>
      </c>
      <c r="X98" s="16">
        <v>0.73</v>
      </c>
      <c r="Y98" s="16">
        <v>0.66</v>
      </c>
      <c r="Z98" s="16">
        <v>0.81</v>
      </c>
      <c r="AA98" s="16">
        <v>0.73</v>
      </c>
      <c r="AB98" s="16">
        <v>0.66</v>
      </c>
      <c r="AC98" s="16">
        <v>0.81</v>
      </c>
    </row>
    <row r="99" spans="1:29" x14ac:dyDescent="0.3">
      <c r="A99" s="33" t="s">
        <v>30</v>
      </c>
      <c r="B99" s="33" t="s">
        <v>23</v>
      </c>
      <c r="C99" s="33" t="s">
        <v>159</v>
      </c>
      <c r="D99" s="33" t="s">
        <v>223</v>
      </c>
      <c r="E99" s="16" t="s">
        <v>294</v>
      </c>
      <c r="F99" s="16" t="s">
        <v>196</v>
      </c>
      <c r="G99" s="26" t="s">
        <v>177</v>
      </c>
      <c r="H99" s="13" t="s">
        <v>173</v>
      </c>
      <c r="I99" s="13" t="s">
        <v>255</v>
      </c>
      <c r="J99" s="13" t="s">
        <v>256</v>
      </c>
      <c r="K99" s="33" t="s">
        <v>78</v>
      </c>
      <c r="L99" s="21">
        <f t="shared" ref="L99:N104" si="36">O99*0.95</f>
        <v>0.76712499999999995</v>
      </c>
      <c r="M99" s="21">
        <f t="shared" si="36"/>
        <v>0.72876874999999997</v>
      </c>
      <c r="N99" s="21">
        <f t="shared" si="36"/>
        <v>0.80548124999999993</v>
      </c>
      <c r="O99" s="21">
        <f>R99*0.95</f>
        <v>0.8075</v>
      </c>
      <c r="P99" s="21">
        <f t="shared" ref="P99:Q104" si="37">S99*0.95</f>
        <v>0.76712499999999995</v>
      </c>
      <c r="Q99" s="21">
        <f t="shared" si="37"/>
        <v>0.84787499999999993</v>
      </c>
      <c r="R99" s="44">
        <v>0.85</v>
      </c>
      <c r="S99" s="21">
        <f>R99*0.95</f>
        <v>0.8075</v>
      </c>
      <c r="T99" s="21">
        <f>R99*1.05</f>
        <v>0.89249999999999996</v>
      </c>
      <c r="U99" s="31">
        <f>R99*1.01</f>
        <v>0.85849999999999993</v>
      </c>
      <c r="V99" s="31">
        <f t="shared" ref="V99:AC104" si="38">S99*1.01</f>
        <v>0.81557500000000005</v>
      </c>
      <c r="W99" s="31">
        <f t="shared" si="38"/>
        <v>0.90142499999999992</v>
      </c>
      <c r="X99" s="31">
        <f t="shared" si="38"/>
        <v>0.86708499999999988</v>
      </c>
      <c r="Y99" s="31">
        <f t="shared" si="38"/>
        <v>0.82373075000000007</v>
      </c>
      <c r="Z99" s="31">
        <f t="shared" si="38"/>
        <v>0.91043924999999992</v>
      </c>
      <c r="AA99" s="31">
        <f t="shared" si="38"/>
        <v>0.87575584999999989</v>
      </c>
      <c r="AB99" s="31">
        <f t="shared" si="38"/>
        <v>0.83196805750000002</v>
      </c>
      <c r="AC99" s="31">
        <f t="shared" si="38"/>
        <v>0.91954364249999998</v>
      </c>
    </row>
    <row r="100" spans="1:29" x14ac:dyDescent="0.3">
      <c r="A100" s="33" t="s">
        <v>30</v>
      </c>
      <c r="B100" s="33" t="s">
        <v>23</v>
      </c>
      <c r="C100" s="33" t="s">
        <v>160</v>
      </c>
      <c r="D100" s="33" t="s">
        <v>223</v>
      </c>
      <c r="E100" s="16" t="s">
        <v>294</v>
      </c>
      <c r="F100" s="16" t="s">
        <v>196</v>
      </c>
      <c r="G100" s="26" t="s">
        <v>177</v>
      </c>
      <c r="H100" s="13" t="s">
        <v>173</v>
      </c>
      <c r="I100" s="13" t="s">
        <v>255</v>
      </c>
      <c r="J100" s="13" t="s">
        <v>256</v>
      </c>
      <c r="K100" s="33" t="s">
        <v>78</v>
      </c>
      <c r="L100" s="21">
        <f t="shared" si="36"/>
        <v>0.79419999999999991</v>
      </c>
      <c r="M100" s="21">
        <f t="shared" si="36"/>
        <v>0.75448999999999988</v>
      </c>
      <c r="N100" s="21">
        <f t="shared" si="36"/>
        <v>0.83390999999999993</v>
      </c>
      <c r="O100" s="21">
        <f t="shared" ref="O100:O104" si="39">R100*0.95</f>
        <v>0.83599999999999997</v>
      </c>
      <c r="P100" s="21">
        <f t="shared" si="37"/>
        <v>0.79419999999999991</v>
      </c>
      <c r="Q100" s="21">
        <f t="shared" si="37"/>
        <v>0.87780000000000002</v>
      </c>
      <c r="R100" s="44">
        <v>0.88</v>
      </c>
      <c r="S100" s="21">
        <f t="shared" ref="S100:S110" si="40">R100*0.95</f>
        <v>0.83599999999999997</v>
      </c>
      <c r="T100" s="21">
        <f t="shared" ref="T100:T104" si="41">R100*1.05</f>
        <v>0.92400000000000004</v>
      </c>
      <c r="U100" s="31">
        <f t="shared" ref="U100:U104" si="42">R100*1.01</f>
        <v>0.88880000000000003</v>
      </c>
      <c r="V100" s="31">
        <f t="shared" si="38"/>
        <v>0.84436</v>
      </c>
      <c r="W100" s="31">
        <f t="shared" si="38"/>
        <v>0.93324000000000007</v>
      </c>
      <c r="X100" s="31">
        <f t="shared" si="38"/>
        <v>0.89768800000000004</v>
      </c>
      <c r="Y100" s="31">
        <f t="shared" si="38"/>
        <v>0.85280359999999999</v>
      </c>
      <c r="Z100" s="31">
        <f t="shared" si="38"/>
        <v>0.94257240000000009</v>
      </c>
      <c r="AA100" s="31">
        <f t="shared" si="38"/>
        <v>0.90666488000000001</v>
      </c>
      <c r="AB100" s="31">
        <f t="shared" si="38"/>
        <v>0.86133163599999996</v>
      </c>
      <c r="AC100" s="31">
        <f t="shared" si="38"/>
        <v>0.95199812400000006</v>
      </c>
    </row>
    <row r="101" spans="1:29" x14ac:dyDescent="0.3">
      <c r="A101" s="33" t="s">
        <v>30</v>
      </c>
      <c r="B101" s="33" t="s">
        <v>23</v>
      </c>
      <c r="C101" s="33" t="s">
        <v>161</v>
      </c>
      <c r="D101" s="33" t="s">
        <v>223</v>
      </c>
      <c r="E101" s="16" t="s">
        <v>294</v>
      </c>
      <c r="F101" s="16" t="s">
        <v>196</v>
      </c>
      <c r="G101" s="26" t="s">
        <v>177</v>
      </c>
      <c r="H101" s="13" t="s">
        <v>173</v>
      </c>
      <c r="I101" s="13" t="s">
        <v>255</v>
      </c>
      <c r="J101" s="13" t="s">
        <v>256</v>
      </c>
      <c r="K101" s="33" t="s">
        <v>78</v>
      </c>
      <c r="L101" s="21">
        <f t="shared" si="36"/>
        <v>0.83029999999999993</v>
      </c>
      <c r="M101" s="21">
        <f t="shared" si="36"/>
        <v>0.78878499999999985</v>
      </c>
      <c r="N101" s="21">
        <f t="shared" si="36"/>
        <v>0.87181500000000001</v>
      </c>
      <c r="O101" s="21">
        <f t="shared" si="39"/>
        <v>0.874</v>
      </c>
      <c r="P101" s="21">
        <f t="shared" si="37"/>
        <v>0.83029999999999993</v>
      </c>
      <c r="Q101" s="21">
        <f t="shared" si="37"/>
        <v>0.91770000000000007</v>
      </c>
      <c r="R101" s="44">
        <v>0.92</v>
      </c>
      <c r="S101" s="21">
        <f t="shared" si="40"/>
        <v>0.874</v>
      </c>
      <c r="T101" s="21">
        <f t="shared" si="41"/>
        <v>0.96600000000000008</v>
      </c>
      <c r="U101" s="31">
        <f t="shared" si="42"/>
        <v>0.92920000000000003</v>
      </c>
      <c r="V101" s="31">
        <f t="shared" si="38"/>
        <v>0.88273999999999997</v>
      </c>
      <c r="W101" s="31">
        <f t="shared" si="38"/>
        <v>0.97566000000000008</v>
      </c>
      <c r="X101" s="31">
        <f t="shared" si="38"/>
        <v>0.93849199999999999</v>
      </c>
      <c r="Y101" s="31">
        <f t="shared" si="38"/>
        <v>0.89156740000000001</v>
      </c>
      <c r="Z101" s="31">
        <f t="shared" si="38"/>
        <v>0.98541660000000009</v>
      </c>
      <c r="AA101" s="31">
        <f t="shared" si="38"/>
        <v>0.94787692000000001</v>
      </c>
      <c r="AB101" s="31">
        <f t="shared" si="38"/>
        <v>0.90048307400000005</v>
      </c>
      <c r="AC101" s="31">
        <f t="shared" si="38"/>
        <v>0.99527076600000008</v>
      </c>
    </row>
    <row r="102" spans="1:29" x14ac:dyDescent="0.3">
      <c r="A102" s="33" t="s">
        <v>30</v>
      </c>
      <c r="B102" s="33" t="s">
        <v>23</v>
      </c>
      <c r="C102" s="33" t="s">
        <v>221</v>
      </c>
      <c r="D102" s="33" t="s">
        <v>224</v>
      </c>
      <c r="E102" s="16" t="s">
        <v>294</v>
      </c>
      <c r="F102" s="16" t="s">
        <v>196</v>
      </c>
      <c r="G102" s="26" t="s">
        <v>177</v>
      </c>
      <c r="H102" s="13" t="s">
        <v>173</v>
      </c>
      <c r="I102" s="13" t="s">
        <v>255</v>
      </c>
      <c r="J102" s="13" t="s">
        <v>256</v>
      </c>
      <c r="K102" s="33" t="s">
        <v>78</v>
      </c>
      <c r="L102" s="21">
        <f t="shared" si="36"/>
        <v>0.83932499999999988</v>
      </c>
      <c r="M102" s="21">
        <f t="shared" si="36"/>
        <v>0.79735874999999989</v>
      </c>
      <c r="N102" s="21">
        <f t="shared" si="36"/>
        <v>0.88129125000000008</v>
      </c>
      <c r="O102" s="21">
        <f t="shared" si="39"/>
        <v>0.88349999999999995</v>
      </c>
      <c r="P102" s="21">
        <f t="shared" si="37"/>
        <v>0.83932499999999988</v>
      </c>
      <c r="Q102" s="21">
        <f t="shared" si="37"/>
        <v>0.92767500000000014</v>
      </c>
      <c r="R102" s="44">
        <v>0.93</v>
      </c>
      <c r="S102" s="21">
        <f t="shared" si="40"/>
        <v>0.88349999999999995</v>
      </c>
      <c r="T102" s="21">
        <f t="shared" si="41"/>
        <v>0.97650000000000015</v>
      </c>
      <c r="U102" s="31">
        <f t="shared" si="42"/>
        <v>0.93930000000000002</v>
      </c>
      <c r="V102" s="31">
        <f t="shared" si="38"/>
        <v>0.89233499999999999</v>
      </c>
      <c r="W102" s="31">
        <f t="shared" si="38"/>
        <v>0.98626500000000017</v>
      </c>
      <c r="X102" s="31">
        <f t="shared" si="38"/>
        <v>0.94869300000000001</v>
      </c>
      <c r="Y102" s="31">
        <f t="shared" si="38"/>
        <v>0.90125834999999999</v>
      </c>
      <c r="Z102" s="31">
        <f t="shared" si="38"/>
        <v>0.99612765000000014</v>
      </c>
      <c r="AA102" s="31">
        <f t="shared" si="38"/>
        <v>0.95817993000000001</v>
      </c>
      <c r="AB102" s="31">
        <f t="shared" si="38"/>
        <v>0.91027093349999999</v>
      </c>
      <c r="AC102" s="31">
        <f t="shared" si="38"/>
        <v>1.0060889265000001</v>
      </c>
    </row>
    <row r="103" spans="1:29" x14ac:dyDescent="0.3">
      <c r="A103" s="33" t="s">
        <v>30</v>
      </c>
      <c r="B103" s="33" t="s">
        <v>23</v>
      </c>
      <c r="C103" s="33" t="s">
        <v>162</v>
      </c>
      <c r="D103" s="33" t="s">
        <v>227</v>
      </c>
      <c r="E103" s="16" t="s">
        <v>294</v>
      </c>
      <c r="F103" s="16" t="s">
        <v>196</v>
      </c>
      <c r="G103" s="26" t="s">
        <v>177</v>
      </c>
      <c r="H103" s="13" t="s">
        <v>173</v>
      </c>
      <c r="I103" s="13" t="s">
        <v>255</v>
      </c>
      <c r="J103" s="13" t="s">
        <v>256</v>
      </c>
      <c r="K103" s="33" t="s">
        <v>78</v>
      </c>
      <c r="L103" s="21">
        <f t="shared" si="36"/>
        <v>0.85737499999999989</v>
      </c>
      <c r="M103" s="21">
        <f t="shared" si="36"/>
        <v>0.81450624999999988</v>
      </c>
      <c r="N103" s="21">
        <f t="shared" si="36"/>
        <v>0.9002437499999999</v>
      </c>
      <c r="O103" s="21">
        <f t="shared" si="39"/>
        <v>0.90249999999999997</v>
      </c>
      <c r="P103" s="21">
        <f t="shared" si="37"/>
        <v>0.85737499999999989</v>
      </c>
      <c r="Q103" s="21">
        <f t="shared" si="37"/>
        <v>0.94762499999999994</v>
      </c>
      <c r="R103" s="44">
        <v>0.95</v>
      </c>
      <c r="S103" s="21">
        <f t="shared" si="40"/>
        <v>0.90249999999999997</v>
      </c>
      <c r="T103" s="21">
        <f t="shared" si="41"/>
        <v>0.99749999999999994</v>
      </c>
      <c r="U103" s="31">
        <f t="shared" si="42"/>
        <v>0.95949999999999991</v>
      </c>
      <c r="V103" s="31">
        <f t="shared" si="38"/>
        <v>0.91152500000000003</v>
      </c>
      <c r="W103" s="31">
        <f t="shared" si="38"/>
        <v>1.0074749999999999</v>
      </c>
      <c r="X103" s="31">
        <f t="shared" si="38"/>
        <v>0.96909499999999993</v>
      </c>
      <c r="Y103" s="31">
        <f t="shared" si="38"/>
        <v>0.92064025000000005</v>
      </c>
      <c r="Z103" s="31">
        <f t="shared" si="38"/>
        <v>1.0175497499999999</v>
      </c>
      <c r="AA103" s="31">
        <f t="shared" si="38"/>
        <v>0.9787859499999999</v>
      </c>
      <c r="AB103" s="31">
        <f t="shared" si="38"/>
        <v>0.92984665250000009</v>
      </c>
      <c r="AC103" s="31">
        <f t="shared" si="38"/>
        <v>1.0277252474999998</v>
      </c>
    </row>
    <row r="104" spans="1:29" ht="26" x14ac:dyDescent="0.3">
      <c r="A104" s="33" t="s">
        <v>30</v>
      </c>
      <c r="B104" s="33" t="s">
        <v>23</v>
      </c>
      <c r="C104" s="33" t="s">
        <v>225</v>
      </c>
      <c r="D104" s="33" t="s">
        <v>226</v>
      </c>
      <c r="E104" s="16" t="s">
        <v>294</v>
      </c>
      <c r="F104" s="16" t="s">
        <v>196</v>
      </c>
      <c r="G104" s="26" t="s">
        <v>177</v>
      </c>
      <c r="H104" s="13" t="s">
        <v>173</v>
      </c>
      <c r="I104" s="13" t="s">
        <v>255</v>
      </c>
      <c r="J104" s="13" t="s">
        <v>256</v>
      </c>
      <c r="K104" s="33" t="s">
        <v>78</v>
      </c>
      <c r="L104" s="21">
        <f t="shared" si="36"/>
        <v>0.85737499999999989</v>
      </c>
      <c r="M104" s="21">
        <f t="shared" si="36"/>
        <v>0.81450624999999988</v>
      </c>
      <c r="N104" s="21">
        <f t="shared" si="36"/>
        <v>0.9002437499999999</v>
      </c>
      <c r="O104" s="21">
        <f t="shared" si="39"/>
        <v>0.90249999999999997</v>
      </c>
      <c r="P104" s="21">
        <f t="shared" si="37"/>
        <v>0.85737499999999989</v>
      </c>
      <c r="Q104" s="21">
        <f t="shared" si="37"/>
        <v>0.94762499999999994</v>
      </c>
      <c r="R104" s="44">
        <v>0.95</v>
      </c>
      <c r="S104" s="21">
        <f t="shared" si="40"/>
        <v>0.90249999999999997</v>
      </c>
      <c r="T104" s="21">
        <f t="shared" si="41"/>
        <v>0.99749999999999994</v>
      </c>
      <c r="U104" s="31">
        <f t="shared" si="42"/>
        <v>0.95949999999999991</v>
      </c>
      <c r="V104" s="31">
        <f t="shared" si="38"/>
        <v>0.91152500000000003</v>
      </c>
      <c r="W104" s="31">
        <f t="shared" si="38"/>
        <v>1.0074749999999999</v>
      </c>
      <c r="X104" s="31">
        <f t="shared" si="38"/>
        <v>0.96909499999999993</v>
      </c>
      <c r="Y104" s="31">
        <f t="shared" si="38"/>
        <v>0.92064025000000005</v>
      </c>
      <c r="Z104" s="31">
        <f t="shared" si="38"/>
        <v>1.0175497499999999</v>
      </c>
      <c r="AA104" s="31">
        <f t="shared" si="38"/>
        <v>0.9787859499999999</v>
      </c>
      <c r="AB104" s="31">
        <f t="shared" si="38"/>
        <v>0.92984665250000009</v>
      </c>
      <c r="AC104" s="31">
        <f t="shared" si="38"/>
        <v>1.0277252474999998</v>
      </c>
    </row>
    <row r="105" spans="1:29" x14ac:dyDescent="0.3">
      <c r="A105" s="33" t="s">
        <v>30</v>
      </c>
      <c r="B105" s="33" t="s">
        <v>23</v>
      </c>
      <c r="C105" s="33" t="s">
        <v>159</v>
      </c>
      <c r="D105" s="33" t="s">
        <v>223</v>
      </c>
      <c r="E105" s="16" t="s">
        <v>295</v>
      </c>
      <c r="F105" s="16" t="s">
        <v>196</v>
      </c>
      <c r="G105" s="26" t="s">
        <v>177</v>
      </c>
      <c r="H105" s="13" t="s">
        <v>173</v>
      </c>
      <c r="I105" s="13" t="s">
        <v>255</v>
      </c>
      <c r="J105" s="13" t="s">
        <v>256</v>
      </c>
      <c r="K105" s="33" t="s">
        <v>78</v>
      </c>
      <c r="L105" s="21">
        <f t="shared" ref="L105:L110" si="43">O105*0.95</f>
        <v>0.76712499999999995</v>
      </c>
      <c r="M105" s="21">
        <f t="shared" ref="M105:M110" si="44">P105*0.95</f>
        <v>0.72876874999999997</v>
      </c>
      <c r="N105" s="21">
        <f t="shared" ref="N105:N110" si="45">Q105*0.95</f>
        <v>0.80548124999999993</v>
      </c>
      <c r="O105" s="21">
        <f>R105*0.95</f>
        <v>0.8075</v>
      </c>
      <c r="P105" s="21">
        <f t="shared" ref="P105:P110" si="46">S105*0.95</f>
        <v>0.76712499999999995</v>
      </c>
      <c r="Q105" s="21">
        <f t="shared" ref="Q105:Q110" si="47">T105*0.95</f>
        <v>0.84787499999999993</v>
      </c>
      <c r="R105" s="44">
        <v>0.85</v>
      </c>
      <c r="S105" s="21">
        <f>R105*0.95</f>
        <v>0.8075</v>
      </c>
      <c r="T105" s="21">
        <f>R105*1.05</f>
        <v>0.89249999999999996</v>
      </c>
      <c r="U105" s="31">
        <f>R105*1.01</f>
        <v>0.85849999999999993</v>
      </c>
      <c r="V105" s="31">
        <f t="shared" ref="V105:V110" si="48">S105*1.01</f>
        <v>0.81557500000000005</v>
      </c>
      <c r="W105" s="31">
        <f t="shared" ref="W105:W110" si="49">T105*1.01</f>
        <v>0.90142499999999992</v>
      </c>
      <c r="X105" s="31">
        <f t="shared" ref="X105:X110" si="50">U105*1.01</f>
        <v>0.86708499999999988</v>
      </c>
      <c r="Y105" s="31">
        <f t="shared" ref="Y105:Y110" si="51">V105*1.01</f>
        <v>0.82373075000000007</v>
      </c>
      <c r="Z105" s="31">
        <f t="shared" ref="Z105:Z110" si="52">W105*1.01</f>
        <v>0.91043924999999992</v>
      </c>
      <c r="AA105" s="31">
        <f t="shared" ref="AA105:AA110" si="53">X105*1.01</f>
        <v>0.87575584999999989</v>
      </c>
      <c r="AB105" s="31">
        <f t="shared" ref="AB105:AB110" si="54">Y105*1.01</f>
        <v>0.83196805750000002</v>
      </c>
      <c r="AC105" s="31">
        <f t="shared" ref="AC105:AC110" si="55">Z105*1.01</f>
        <v>0.91954364249999998</v>
      </c>
    </row>
    <row r="106" spans="1:29" x14ac:dyDescent="0.3">
      <c r="A106" s="33" t="s">
        <v>30</v>
      </c>
      <c r="B106" s="33" t="s">
        <v>23</v>
      </c>
      <c r="C106" s="33" t="s">
        <v>160</v>
      </c>
      <c r="D106" s="33" t="s">
        <v>223</v>
      </c>
      <c r="E106" s="16" t="s">
        <v>295</v>
      </c>
      <c r="F106" s="16" t="s">
        <v>196</v>
      </c>
      <c r="G106" s="26" t="s">
        <v>177</v>
      </c>
      <c r="H106" s="13" t="s">
        <v>173</v>
      </c>
      <c r="I106" s="13" t="s">
        <v>255</v>
      </c>
      <c r="J106" s="13" t="s">
        <v>256</v>
      </c>
      <c r="K106" s="33" t="s">
        <v>78</v>
      </c>
      <c r="L106" s="21">
        <f t="shared" si="43"/>
        <v>0.79419999999999991</v>
      </c>
      <c r="M106" s="21">
        <f t="shared" si="44"/>
        <v>0.75448999999999988</v>
      </c>
      <c r="N106" s="21">
        <f t="shared" si="45"/>
        <v>0.83390999999999993</v>
      </c>
      <c r="O106" s="21">
        <f t="shared" ref="O106:O110" si="56">R106*0.95</f>
        <v>0.83599999999999997</v>
      </c>
      <c r="P106" s="21">
        <f t="shared" si="46"/>
        <v>0.79419999999999991</v>
      </c>
      <c r="Q106" s="21">
        <f t="shared" si="47"/>
        <v>0.87780000000000002</v>
      </c>
      <c r="R106" s="44">
        <v>0.88</v>
      </c>
      <c r="S106" s="21">
        <f t="shared" si="40"/>
        <v>0.83599999999999997</v>
      </c>
      <c r="T106" s="21">
        <f t="shared" ref="T106:T110" si="57">R106*1.05</f>
        <v>0.92400000000000004</v>
      </c>
      <c r="U106" s="31">
        <f t="shared" ref="U106:U110" si="58">R106*1.01</f>
        <v>0.88880000000000003</v>
      </c>
      <c r="V106" s="31">
        <f t="shared" si="48"/>
        <v>0.84436</v>
      </c>
      <c r="W106" s="31">
        <f t="shared" si="49"/>
        <v>0.93324000000000007</v>
      </c>
      <c r="X106" s="31">
        <f t="shared" si="50"/>
        <v>0.89768800000000004</v>
      </c>
      <c r="Y106" s="31">
        <f t="shared" si="51"/>
        <v>0.85280359999999999</v>
      </c>
      <c r="Z106" s="31">
        <f t="shared" si="52"/>
        <v>0.94257240000000009</v>
      </c>
      <c r="AA106" s="31">
        <f t="shared" si="53"/>
        <v>0.90666488000000001</v>
      </c>
      <c r="AB106" s="31">
        <f t="shared" si="54"/>
        <v>0.86133163599999996</v>
      </c>
      <c r="AC106" s="31">
        <f t="shared" si="55"/>
        <v>0.95199812400000006</v>
      </c>
    </row>
    <row r="107" spans="1:29" x14ac:dyDescent="0.3">
      <c r="A107" s="33" t="s">
        <v>30</v>
      </c>
      <c r="B107" s="33" t="s">
        <v>23</v>
      </c>
      <c r="C107" s="33" t="s">
        <v>161</v>
      </c>
      <c r="D107" s="33" t="s">
        <v>223</v>
      </c>
      <c r="E107" s="16" t="s">
        <v>295</v>
      </c>
      <c r="F107" s="16" t="s">
        <v>196</v>
      </c>
      <c r="G107" s="26" t="s">
        <v>177</v>
      </c>
      <c r="H107" s="13" t="s">
        <v>173</v>
      </c>
      <c r="I107" s="13" t="s">
        <v>255</v>
      </c>
      <c r="J107" s="13" t="s">
        <v>256</v>
      </c>
      <c r="K107" s="33" t="s">
        <v>78</v>
      </c>
      <c r="L107" s="21">
        <f t="shared" si="43"/>
        <v>0.83029999999999993</v>
      </c>
      <c r="M107" s="21">
        <f t="shared" si="44"/>
        <v>0.78878499999999985</v>
      </c>
      <c r="N107" s="21">
        <f t="shared" si="45"/>
        <v>0.87181500000000001</v>
      </c>
      <c r="O107" s="21">
        <f t="shared" si="56"/>
        <v>0.874</v>
      </c>
      <c r="P107" s="21">
        <f t="shared" si="46"/>
        <v>0.83029999999999993</v>
      </c>
      <c r="Q107" s="21">
        <f t="shared" si="47"/>
        <v>0.91770000000000007</v>
      </c>
      <c r="R107" s="44">
        <v>0.92</v>
      </c>
      <c r="S107" s="21">
        <f t="shared" si="40"/>
        <v>0.874</v>
      </c>
      <c r="T107" s="21">
        <f t="shared" si="57"/>
        <v>0.96600000000000008</v>
      </c>
      <c r="U107" s="31">
        <f t="shared" si="58"/>
        <v>0.92920000000000003</v>
      </c>
      <c r="V107" s="31">
        <f t="shared" si="48"/>
        <v>0.88273999999999997</v>
      </c>
      <c r="W107" s="31">
        <f t="shared" si="49"/>
        <v>0.97566000000000008</v>
      </c>
      <c r="X107" s="31">
        <f t="shared" si="50"/>
        <v>0.93849199999999999</v>
      </c>
      <c r="Y107" s="31">
        <f t="shared" si="51"/>
        <v>0.89156740000000001</v>
      </c>
      <c r="Z107" s="31">
        <f t="shared" si="52"/>
        <v>0.98541660000000009</v>
      </c>
      <c r="AA107" s="31">
        <f t="shared" si="53"/>
        <v>0.94787692000000001</v>
      </c>
      <c r="AB107" s="31">
        <f t="shared" si="54"/>
        <v>0.90048307400000005</v>
      </c>
      <c r="AC107" s="31">
        <f t="shared" si="55"/>
        <v>0.99527076600000008</v>
      </c>
    </row>
    <row r="108" spans="1:29" x14ac:dyDescent="0.3">
      <c r="A108" s="33" t="s">
        <v>30</v>
      </c>
      <c r="B108" s="33" t="s">
        <v>23</v>
      </c>
      <c r="C108" s="33" t="s">
        <v>221</v>
      </c>
      <c r="D108" s="33" t="s">
        <v>224</v>
      </c>
      <c r="E108" s="16" t="s">
        <v>295</v>
      </c>
      <c r="F108" s="16" t="s">
        <v>196</v>
      </c>
      <c r="G108" s="26" t="s">
        <v>177</v>
      </c>
      <c r="H108" s="13" t="s">
        <v>173</v>
      </c>
      <c r="I108" s="13" t="s">
        <v>255</v>
      </c>
      <c r="J108" s="13" t="s">
        <v>256</v>
      </c>
      <c r="K108" s="33" t="s">
        <v>78</v>
      </c>
      <c r="L108" s="21">
        <f t="shared" si="43"/>
        <v>0.83932499999999988</v>
      </c>
      <c r="M108" s="21">
        <f t="shared" si="44"/>
        <v>0.79735874999999989</v>
      </c>
      <c r="N108" s="21">
        <f t="shared" si="45"/>
        <v>0.88129125000000008</v>
      </c>
      <c r="O108" s="21">
        <f t="shared" si="56"/>
        <v>0.88349999999999995</v>
      </c>
      <c r="P108" s="21">
        <f t="shared" si="46"/>
        <v>0.83932499999999988</v>
      </c>
      <c r="Q108" s="21">
        <f t="shared" si="47"/>
        <v>0.92767500000000014</v>
      </c>
      <c r="R108" s="44">
        <v>0.93</v>
      </c>
      <c r="S108" s="21">
        <f t="shared" si="40"/>
        <v>0.88349999999999995</v>
      </c>
      <c r="T108" s="21">
        <f t="shared" si="57"/>
        <v>0.97650000000000015</v>
      </c>
      <c r="U108" s="31">
        <f t="shared" si="58"/>
        <v>0.93930000000000002</v>
      </c>
      <c r="V108" s="31">
        <f t="shared" si="48"/>
        <v>0.89233499999999999</v>
      </c>
      <c r="W108" s="31">
        <f t="shared" si="49"/>
        <v>0.98626500000000017</v>
      </c>
      <c r="X108" s="31">
        <f t="shared" si="50"/>
        <v>0.94869300000000001</v>
      </c>
      <c r="Y108" s="31">
        <f t="shared" si="51"/>
        <v>0.90125834999999999</v>
      </c>
      <c r="Z108" s="31">
        <f t="shared" si="52"/>
        <v>0.99612765000000014</v>
      </c>
      <c r="AA108" s="31">
        <f t="shared" si="53"/>
        <v>0.95817993000000001</v>
      </c>
      <c r="AB108" s="31">
        <f t="shared" si="54"/>
        <v>0.91027093349999999</v>
      </c>
      <c r="AC108" s="31">
        <f t="shared" si="55"/>
        <v>1.0060889265000001</v>
      </c>
    </row>
    <row r="109" spans="1:29" x14ac:dyDescent="0.3">
      <c r="A109" s="33" t="s">
        <v>30</v>
      </c>
      <c r="B109" s="33" t="s">
        <v>23</v>
      </c>
      <c r="C109" s="33" t="s">
        <v>162</v>
      </c>
      <c r="D109" s="33" t="s">
        <v>227</v>
      </c>
      <c r="E109" s="16" t="s">
        <v>295</v>
      </c>
      <c r="F109" s="16" t="s">
        <v>196</v>
      </c>
      <c r="G109" s="26" t="s">
        <v>177</v>
      </c>
      <c r="H109" s="13" t="s">
        <v>173</v>
      </c>
      <c r="I109" s="13" t="s">
        <v>255</v>
      </c>
      <c r="J109" s="13" t="s">
        <v>256</v>
      </c>
      <c r="K109" s="33" t="s">
        <v>78</v>
      </c>
      <c r="L109" s="21">
        <f t="shared" si="43"/>
        <v>0.85737499999999989</v>
      </c>
      <c r="M109" s="21">
        <f t="shared" si="44"/>
        <v>0.81450624999999988</v>
      </c>
      <c r="N109" s="21">
        <f t="shared" si="45"/>
        <v>0.9002437499999999</v>
      </c>
      <c r="O109" s="21">
        <f t="shared" si="56"/>
        <v>0.90249999999999997</v>
      </c>
      <c r="P109" s="21">
        <f t="shared" si="46"/>
        <v>0.85737499999999989</v>
      </c>
      <c r="Q109" s="21">
        <f t="shared" si="47"/>
        <v>0.94762499999999994</v>
      </c>
      <c r="R109" s="44">
        <v>0.95</v>
      </c>
      <c r="S109" s="21">
        <f t="shared" si="40"/>
        <v>0.90249999999999997</v>
      </c>
      <c r="T109" s="21">
        <f t="shared" si="57"/>
        <v>0.99749999999999994</v>
      </c>
      <c r="U109" s="31">
        <f t="shared" si="58"/>
        <v>0.95949999999999991</v>
      </c>
      <c r="V109" s="31">
        <f t="shared" si="48"/>
        <v>0.91152500000000003</v>
      </c>
      <c r="W109" s="31">
        <f t="shared" si="49"/>
        <v>1.0074749999999999</v>
      </c>
      <c r="X109" s="31">
        <f t="shared" si="50"/>
        <v>0.96909499999999993</v>
      </c>
      <c r="Y109" s="31">
        <f t="shared" si="51"/>
        <v>0.92064025000000005</v>
      </c>
      <c r="Z109" s="31">
        <f t="shared" si="52"/>
        <v>1.0175497499999999</v>
      </c>
      <c r="AA109" s="31">
        <f t="shared" si="53"/>
        <v>0.9787859499999999</v>
      </c>
      <c r="AB109" s="31">
        <f t="shared" si="54"/>
        <v>0.92984665250000009</v>
      </c>
      <c r="AC109" s="31">
        <f t="shared" si="55"/>
        <v>1.0277252474999998</v>
      </c>
    </row>
    <row r="110" spans="1:29" ht="26" x14ac:dyDescent="0.3">
      <c r="A110" s="33" t="s">
        <v>30</v>
      </c>
      <c r="B110" s="33" t="s">
        <v>23</v>
      </c>
      <c r="C110" s="33" t="s">
        <v>225</v>
      </c>
      <c r="D110" s="33" t="s">
        <v>226</v>
      </c>
      <c r="E110" s="16" t="s">
        <v>295</v>
      </c>
      <c r="F110" s="16" t="s">
        <v>196</v>
      </c>
      <c r="G110" s="26" t="s">
        <v>177</v>
      </c>
      <c r="H110" s="13" t="s">
        <v>173</v>
      </c>
      <c r="I110" s="13" t="s">
        <v>255</v>
      </c>
      <c r="J110" s="13" t="s">
        <v>256</v>
      </c>
      <c r="K110" s="33" t="s">
        <v>78</v>
      </c>
      <c r="L110" s="21">
        <f t="shared" si="43"/>
        <v>0.85737499999999989</v>
      </c>
      <c r="M110" s="21">
        <f t="shared" si="44"/>
        <v>0.81450624999999988</v>
      </c>
      <c r="N110" s="21">
        <f t="shared" si="45"/>
        <v>0.9002437499999999</v>
      </c>
      <c r="O110" s="21">
        <f t="shared" si="56"/>
        <v>0.90249999999999997</v>
      </c>
      <c r="P110" s="21">
        <f t="shared" si="46"/>
        <v>0.85737499999999989</v>
      </c>
      <c r="Q110" s="21">
        <f t="shared" si="47"/>
        <v>0.94762499999999994</v>
      </c>
      <c r="R110" s="44">
        <v>0.95</v>
      </c>
      <c r="S110" s="21">
        <f t="shared" si="40"/>
        <v>0.90249999999999997</v>
      </c>
      <c r="T110" s="21">
        <f t="shared" si="57"/>
        <v>0.99749999999999994</v>
      </c>
      <c r="U110" s="31">
        <f t="shared" si="58"/>
        <v>0.95949999999999991</v>
      </c>
      <c r="V110" s="31">
        <f t="shared" si="48"/>
        <v>0.91152500000000003</v>
      </c>
      <c r="W110" s="31">
        <f t="shared" si="49"/>
        <v>1.0074749999999999</v>
      </c>
      <c r="X110" s="31">
        <f t="shared" si="50"/>
        <v>0.96909499999999993</v>
      </c>
      <c r="Y110" s="31">
        <f t="shared" si="51"/>
        <v>0.92064025000000005</v>
      </c>
      <c r="Z110" s="31">
        <f t="shared" si="52"/>
        <v>1.0175497499999999</v>
      </c>
      <c r="AA110" s="31">
        <f t="shared" si="53"/>
        <v>0.9787859499999999</v>
      </c>
      <c r="AB110" s="31">
        <f t="shared" si="54"/>
        <v>0.92984665250000009</v>
      </c>
      <c r="AC110" s="31">
        <f t="shared" si="55"/>
        <v>1.0277252474999998</v>
      </c>
    </row>
    <row r="111" spans="1:29" x14ac:dyDescent="0.3">
      <c r="A111" s="33" t="s">
        <v>30</v>
      </c>
      <c r="B111" s="14" t="s">
        <v>44</v>
      </c>
      <c r="C111" s="14" t="s">
        <v>23</v>
      </c>
      <c r="D111" s="33" t="s">
        <v>23</v>
      </c>
      <c r="E111" s="16" t="s">
        <v>296</v>
      </c>
      <c r="F111" s="16" t="s">
        <v>196</v>
      </c>
      <c r="G111" s="26" t="s">
        <v>177</v>
      </c>
      <c r="H111" s="13" t="s">
        <v>174</v>
      </c>
      <c r="I111" s="13" t="s">
        <v>171</v>
      </c>
      <c r="J111" s="13" t="s">
        <v>172</v>
      </c>
      <c r="K111" s="14" t="s">
        <v>78</v>
      </c>
      <c r="L111" s="21">
        <f>O111*0.95</f>
        <v>0.76712499999999995</v>
      </c>
      <c r="M111" s="21">
        <f>P111*0.95</f>
        <v>0.72199999999999998</v>
      </c>
      <c r="N111" s="21">
        <f>Q111*0.95</f>
        <v>0.81224999999999992</v>
      </c>
      <c r="O111" s="21">
        <f>R111*0.95</f>
        <v>0.8075</v>
      </c>
      <c r="P111" s="21">
        <f>S111*0.95</f>
        <v>0.76</v>
      </c>
      <c r="Q111" s="21">
        <f>T111*0.95</f>
        <v>0.85499999999999998</v>
      </c>
      <c r="R111" s="45">
        <v>0.85</v>
      </c>
      <c r="S111" s="16">
        <v>0.8</v>
      </c>
      <c r="T111" s="16">
        <v>0.9</v>
      </c>
      <c r="U111" s="13">
        <f t="shared" ref="U111:U125" si="59">R111+0.01</f>
        <v>0.86</v>
      </c>
      <c r="V111" s="13">
        <f t="shared" ref="V111:V125" si="60">S111+0.01</f>
        <v>0.81</v>
      </c>
      <c r="W111" s="13">
        <f t="shared" ref="W111:W125" si="61">T111+0.01</f>
        <v>0.91</v>
      </c>
      <c r="X111" s="16">
        <v>0.87</v>
      </c>
      <c r="Y111" s="16">
        <v>0.82</v>
      </c>
      <c r="Z111" s="16">
        <v>0.92</v>
      </c>
      <c r="AA111" s="13">
        <f t="shared" ref="AA111" si="62">X111+0.01</f>
        <v>0.88</v>
      </c>
      <c r="AB111" s="13">
        <f t="shared" ref="AB111:AB125" si="63">Y111+0.01</f>
        <v>0.83</v>
      </c>
      <c r="AC111" s="13">
        <f t="shared" ref="AC111:AC125" si="64">Z111+0.01</f>
        <v>0.93</v>
      </c>
    </row>
    <row r="112" spans="1:29" x14ac:dyDescent="0.3">
      <c r="A112" s="33" t="s">
        <v>30</v>
      </c>
      <c r="B112" s="33" t="s">
        <v>264</v>
      </c>
      <c r="C112" s="33" t="s">
        <v>159</v>
      </c>
      <c r="D112" s="33" t="s">
        <v>223</v>
      </c>
      <c r="E112" s="16" t="s">
        <v>296</v>
      </c>
      <c r="F112" s="16" t="s">
        <v>196</v>
      </c>
      <c r="G112" s="26" t="s">
        <v>177</v>
      </c>
      <c r="H112" s="13" t="s">
        <v>173</v>
      </c>
      <c r="I112" s="13" t="s">
        <v>258</v>
      </c>
      <c r="J112" s="13" t="s">
        <v>259</v>
      </c>
      <c r="K112" s="33" t="s">
        <v>78</v>
      </c>
      <c r="L112" s="21">
        <f>O112*0.95</f>
        <v>0.18952499999999997</v>
      </c>
      <c r="M112" s="21">
        <f>P112*0.95</f>
        <v>0.29782500000000001</v>
      </c>
      <c r="N112" s="21">
        <f>Q112*0.95</f>
        <v>0.35197499999999998</v>
      </c>
      <c r="O112" s="21">
        <f>R112*0.95</f>
        <v>0.19949999999999998</v>
      </c>
      <c r="P112" s="21">
        <f>S112*0.95</f>
        <v>0.3135</v>
      </c>
      <c r="Q112" s="21">
        <f>T112*0.95</f>
        <v>0.3705</v>
      </c>
      <c r="R112" s="44">
        <v>0.21</v>
      </c>
      <c r="S112" s="21">
        <v>0.33</v>
      </c>
      <c r="T112" s="21">
        <v>0.39</v>
      </c>
      <c r="U112" s="31">
        <f>R112*0.99</f>
        <v>0.2079</v>
      </c>
      <c r="V112" s="31">
        <f t="shared" ref="V112:AC117" si="65">S112*0.99</f>
        <v>0.32669999999999999</v>
      </c>
      <c r="W112" s="31">
        <f t="shared" si="65"/>
        <v>0.3861</v>
      </c>
      <c r="X112" s="31">
        <f t="shared" si="65"/>
        <v>0.205821</v>
      </c>
      <c r="Y112" s="31">
        <f t="shared" si="65"/>
        <v>0.32343299999999997</v>
      </c>
      <c r="Z112" s="31">
        <f t="shared" si="65"/>
        <v>0.382239</v>
      </c>
      <c r="AA112" s="31">
        <f t="shared" si="65"/>
        <v>0.20376279</v>
      </c>
      <c r="AB112" s="31">
        <f t="shared" si="65"/>
        <v>0.32019866999999996</v>
      </c>
      <c r="AC112" s="31">
        <f t="shared" si="65"/>
        <v>0.37841660999999999</v>
      </c>
    </row>
    <row r="113" spans="1:29" x14ac:dyDescent="0.3">
      <c r="A113" s="33" t="s">
        <v>30</v>
      </c>
      <c r="B113" s="33" t="s">
        <v>264</v>
      </c>
      <c r="C113" s="33" t="s">
        <v>160</v>
      </c>
      <c r="D113" s="33" t="s">
        <v>223</v>
      </c>
      <c r="E113" s="16" t="s">
        <v>296</v>
      </c>
      <c r="F113" s="16" t="s">
        <v>196</v>
      </c>
      <c r="G113" s="26" t="s">
        <v>177</v>
      </c>
      <c r="H113" s="13" t="s">
        <v>173</v>
      </c>
      <c r="I113" s="13" t="s">
        <v>258</v>
      </c>
      <c r="J113" s="13" t="s">
        <v>259</v>
      </c>
      <c r="K113" s="33" t="s">
        <v>78</v>
      </c>
      <c r="L113" s="21">
        <f t="shared" ref="L113:L117" si="66">O113*0.95</f>
        <v>0.20757499999999998</v>
      </c>
      <c r="M113" s="21">
        <f t="shared" ref="M113:Q117" si="67">P113*0.95</f>
        <v>0.32489999999999997</v>
      </c>
      <c r="N113" s="21">
        <f t="shared" si="67"/>
        <v>0.36099999999999999</v>
      </c>
      <c r="O113" s="21">
        <f t="shared" si="67"/>
        <v>0.2185</v>
      </c>
      <c r="P113" s="21">
        <f t="shared" si="67"/>
        <v>0.34199999999999997</v>
      </c>
      <c r="Q113" s="21">
        <f t="shared" si="67"/>
        <v>0.38</v>
      </c>
      <c r="R113" s="44">
        <v>0.23</v>
      </c>
      <c r="S113" s="21">
        <v>0.36</v>
      </c>
      <c r="T113" s="21">
        <v>0.4</v>
      </c>
      <c r="U113" s="31">
        <f t="shared" ref="U113:U117" si="68">R113*0.99</f>
        <v>0.22770000000000001</v>
      </c>
      <c r="V113" s="31">
        <f t="shared" si="65"/>
        <v>0.35639999999999999</v>
      </c>
      <c r="W113" s="31">
        <f t="shared" si="65"/>
        <v>0.39600000000000002</v>
      </c>
      <c r="X113" s="31">
        <f t="shared" si="65"/>
        <v>0.22542300000000001</v>
      </c>
      <c r="Y113" s="31">
        <f t="shared" si="65"/>
        <v>0.35283599999999998</v>
      </c>
      <c r="Z113" s="31">
        <f t="shared" si="65"/>
        <v>0.39204</v>
      </c>
      <c r="AA113" s="31">
        <f t="shared" si="65"/>
        <v>0.22316877000000002</v>
      </c>
      <c r="AB113" s="31">
        <f t="shared" si="65"/>
        <v>0.34930763999999997</v>
      </c>
      <c r="AC113" s="31">
        <f t="shared" si="65"/>
        <v>0.38811960000000001</v>
      </c>
    </row>
    <row r="114" spans="1:29" x14ac:dyDescent="0.3">
      <c r="A114" s="33" t="s">
        <v>30</v>
      </c>
      <c r="B114" s="33" t="s">
        <v>264</v>
      </c>
      <c r="C114" s="33" t="s">
        <v>161</v>
      </c>
      <c r="D114" s="33" t="s">
        <v>223</v>
      </c>
      <c r="E114" s="16" t="s">
        <v>296</v>
      </c>
      <c r="F114" s="16" t="s">
        <v>196</v>
      </c>
      <c r="G114" s="26" t="s">
        <v>177</v>
      </c>
      <c r="H114" s="13" t="s">
        <v>173</v>
      </c>
      <c r="I114" s="13" t="s">
        <v>258</v>
      </c>
      <c r="J114" s="13" t="s">
        <v>259</v>
      </c>
      <c r="K114" s="33" t="s">
        <v>78</v>
      </c>
      <c r="L114" s="21">
        <f t="shared" si="66"/>
        <v>0.25269999999999998</v>
      </c>
      <c r="M114" s="21">
        <f t="shared" si="67"/>
        <v>0.36099999999999999</v>
      </c>
      <c r="N114" s="21">
        <f t="shared" si="67"/>
        <v>0.37904999999999994</v>
      </c>
      <c r="O114" s="21">
        <f t="shared" si="67"/>
        <v>0.26600000000000001</v>
      </c>
      <c r="P114" s="21">
        <f t="shared" si="67"/>
        <v>0.38</v>
      </c>
      <c r="Q114" s="21">
        <f t="shared" si="67"/>
        <v>0.39899999999999997</v>
      </c>
      <c r="R114" s="44">
        <v>0.28000000000000003</v>
      </c>
      <c r="S114" s="21">
        <v>0.4</v>
      </c>
      <c r="T114" s="21">
        <v>0.42</v>
      </c>
      <c r="U114" s="31">
        <f t="shared" si="68"/>
        <v>0.2772</v>
      </c>
      <c r="V114" s="31">
        <f t="shared" si="65"/>
        <v>0.39600000000000002</v>
      </c>
      <c r="W114" s="31">
        <f t="shared" si="65"/>
        <v>0.4158</v>
      </c>
      <c r="X114" s="31">
        <f t="shared" si="65"/>
        <v>0.27442800000000001</v>
      </c>
      <c r="Y114" s="31">
        <f t="shared" si="65"/>
        <v>0.39204</v>
      </c>
      <c r="Z114" s="31">
        <f t="shared" si="65"/>
        <v>0.41164200000000001</v>
      </c>
      <c r="AA114" s="31">
        <f t="shared" si="65"/>
        <v>0.27168372000000002</v>
      </c>
      <c r="AB114" s="31">
        <f t="shared" si="65"/>
        <v>0.38811960000000001</v>
      </c>
      <c r="AC114" s="31">
        <f t="shared" si="65"/>
        <v>0.40752558</v>
      </c>
    </row>
    <row r="115" spans="1:29" x14ac:dyDescent="0.3">
      <c r="A115" s="33" t="s">
        <v>30</v>
      </c>
      <c r="B115" s="33" t="s">
        <v>264</v>
      </c>
      <c r="C115" s="33" t="s">
        <v>221</v>
      </c>
      <c r="D115" s="33" t="s">
        <v>224</v>
      </c>
      <c r="E115" s="16" t="s">
        <v>296</v>
      </c>
      <c r="F115" s="16" t="s">
        <v>196</v>
      </c>
      <c r="G115" s="26" t="s">
        <v>177</v>
      </c>
      <c r="H115" s="13" t="s">
        <v>173</v>
      </c>
      <c r="I115" s="13" t="s">
        <v>258</v>
      </c>
      <c r="J115" s="13" t="s">
        <v>259</v>
      </c>
      <c r="K115" s="33" t="s">
        <v>78</v>
      </c>
      <c r="L115" s="21">
        <f t="shared" si="66"/>
        <v>0.26172499999999993</v>
      </c>
      <c r="M115" s="21">
        <f t="shared" si="67"/>
        <v>0.36099999999999999</v>
      </c>
      <c r="N115" s="21">
        <f t="shared" si="67"/>
        <v>0.37904999999999994</v>
      </c>
      <c r="O115" s="21">
        <f t="shared" si="67"/>
        <v>0.27549999999999997</v>
      </c>
      <c r="P115" s="21">
        <f t="shared" si="67"/>
        <v>0.38</v>
      </c>
      <c r="Q115" s="21">
        <f t="shared" si="67"/>
        <v>0.39899999999999997</v>
      </c>
      <c r="R115" s="44">
        <v>0.28999999999999998</v>
      </c>
      <c r="S115" s="21">
        <v>0.4</v>
      </c>
      <c r="T115" s="21">
        <v>0.42</v>
      </c>
      <c r="U115" s="31">
        <f t="shared" si="68"/>
        <v>0.28709999999999997</v>
      </c>
      <c r="V115" s="31">
        <f t="shared" si="65"/>
        <v>0.39600000000000002</v>
      </c>
      <c r="W115" s="31">
        <f t="shared" si="65"/>
        <v>0.4158</v>
      </c>
      <c r="X115" s="31">
        <f t="shared" si="65"/>
        <v>0.28422899999999995</v>
      </c>
      <c r="Y115" s="31">
        <f t="shared" si="65"/>
        <v>0.39204</v>
      </c>
      <c r="Z115" s="31">
        <f t="shared" si="65"/>
        <v>0.41164200000000001</v>
      </c>
      <c r="AA115" s="31">
        <f t="shared" si="65"/>
        <v>0.28138670999999993</v>
      </c>
      <c r="AB115" s="31">
        <f t="shared" si="65"/>
        <v>0.38811960000000001</v>
      </c>
      <c r="AC115" s="31">
        <f t="shared" si="65"/>
        <v>0.40752558</v>
      </c>
    </row>
    <row r="116" spans="1:29" x14ac:dyDescent="0.3">
      <c r="A116" s="33" t="s">
        <v>30</v>
      </c>
      <c r="B116" s="33" t="s">
        <v>264</v>
      </c>
      <c r="C116" s="33" t="s">
        <v>162</v>
      </c>
      <c r="D116" s="33" t="s">
        <v>227</v>
      </c>
      <c r="E116" s="16" t="s">
        <v>296</v>
      </c>
      <c r="F116" s="16" t="s">
        <v>196</v>
      </c>
      <c r="G116" s="26" t="s">
        <v>177</v>
      </c>
      <c r="H116" s="13" t="s">
        <v>173</v>
      </c>
      <c r="I116" s="13" t="s">
        <v>258</v>
      </c>
      <c r="J116" s="13" t="s">
        <v>259</v>
      </c>
      <c r="K116" s="14" t="s">
        <v>78</v>
      </c>
      <c r="L116" s="21">
        <f t="shared" si="66"/>
        <v>0.23465</v>
      </c>
      <c r="M116" s="21">
        <f t="shared" si="67"/>
        <v>0.37002499999999994</v>
      </c>
      <c r="N116" s="21">
        <f t="shared" si="67"/>
        <v>0.38807499999999995</v>
      </c>
      <c r="O116" s="21">
        <f t="shared" si="67"/>
        <v>0.247</v>
      </c>
      <c r="P116" s="21">
        <f t="shared" si="67"/>
        <v>0.38949999999999996</v>
      </c>
      <c r="Q116" s="21">
        <f t="shared" si="67"/>
        <v>0.40849999999999997</v>
      </c>
      <c r="R116" s="44">
        <v>0.26</v>
      </c>
      <c r="S116" s="21">
        <v>0.41</v>
      </c>
      <c r="T116" s="21">
        <v>0.43</v>
      </c>
      <c r="U116" s="31">
        <f t="shared" si="68"/>
        <v>0.25740000000000002</v>
      </c>
      <c r="V116" s="31">
        <f t="shared" si="65"/>
        <v>0.40589999999999998</v>
      </c>
      <c r="W116" s="31">
        <f t="shared" si="65"/>
        <v>0.42569999999999997</v>
      </c>
      <c r="X116" s="31">
        <f t="shared" si="65"/>
        <v>0.254826</v>
      </c>
      <c r="Y116" s="31">
        <f t="shared" si="65"/>
        <v>0.401841</v>
      </c>
      <c r="Z116" s="31">
        <f t="shared" si="65"/>
        <v>0.42144299999999996</v>
      </c>
      <c r="AA116" s="31">
        <f t="shared" si="65"/>
        <v>0.25227773999999997</v>
      </c>
      <c r="AB116" s="31">
        <f t="shared" si="65"/>
        <v>0.39782258999999998</v>
      </c>
      <c r="AC116" s="31">
        <f t="shared" si="65"/>
        <v>0.41722856999999997</v>
      </c>
    </row>
    <row r="117" spans="1:29" ht="26" x14ac:dyDescent="0.3">
      <c r="A117" s="33" t="s">
        <v>30</v>
      </c>
      <c r="B117" s="33" t="s">
        <v>264</v>
      </c>
      <c r="C117" s="33" t="s">
        <v>225</v>
      </c>
      <c r="D117" s="33" t="s">
        <v>226</v>
      </c>
      <c r="E117" s="16" t="s">
        <v>296</v>
      </c>
      <c r="F117" s="16" t="s">
        <v>196</v>
      </c>
      <c r="G117" s="26" t="s">
        <v>177</v>
      </c>
      <c r="H117" s="13" t="s">
        <v>173</v>
      </c>
      <c r="I117" s="13" t="s">
        <v>258</v>
      </c>
      <c r="J117" s="13" t="s">
        <v>259</v>
      </c>
      <c r="K117" s="14" t="s">
        <v>78</v>
      </c>
      <c r="L117" s="21">
        <f t="shared" si="66"/>
        <v>0.26172499999999993</v>
      </c>
      <c r="M117" s="21">
        <f t="shared" si="67"/>
        <v>0.37904999999999994</v>
      </c>
      <c r="N117" s="21">
        <f t="shared" si="67"/>
        <v>0.41666999999999998</v>
      </c>
      <c r="O117" s="21">
        <f t="shared" si="67"/>
        <v>0.27549999999999997</v>
      </c>
      <c r="P117" s="21">
        <f t="shared" si="67"/>
        <v>0.39899999999999997</v>
      </c>
      <c r="Q117" s="21">
        <f t="shared" ref="Q117" si="69">1.02*T117</f>
        <v>0.43859999999999999</v>
      </c>
      <c r="R117" s="44">
        <v>0.28999999999999998</v>
      </c>
      <c r="S117" s="21">
        <v>0.42</v>
      </c>
      <c r="T117" s="21">
        <v>0.43</v>
      </c>
      <c r="U117" s="31">
        <f t="shared" si="68"/>
        <v>0.28709999999999997</v>
      </c>
      <c r="V117" s="31">
        <f t="shared" si="65"/>
        <v>0.4158</v>
      </c>
      <c r="W117" s="31">
        <f t="shared" si="65"/>
        <v>0.42569999999999997</v>
      </c>
      <c r="X117" s="31">
        <f t="shared" si="65"/>
        <v>0.28422899999999995</v>
      </c>
      <c r="Y117" s="31">
        <f t="shared" si="65"/>
        <v>0.41164200000000001</v>
      </c>
      <c r="Z117" s="31">
        <f t="shared" si="65"/>
        <v>0.42144299999999996</v>
      </c>
      <c r="AA117" s="31">
        <f t="shared" si="65"/>
        <v>0.28138670999999993</v>
      </c>
      <c r="AB117" s="31">
        <f t="shared" si="65"/>
        <v>0.40752558</v>
      </c>
      <c r="AC117" s="31">
        <f t="shared" si="65"/>
        <v>0.41722856999999997</v>
      </c>
    </row>
    <row r="118" spans="1:29" x14ac:dyDescent="0.3">
      <c r="A118" s="33" t="s">
        <v>30</v>
      </c>
      <c r="B118" s="33" t="s">
        <v>44</v>
      </c>
      <c r="C118" s="33" t="s">
        <v>23</v>
      </c>
      <c r="D118" s="33" t="s">
        <v>23</v>
      </c>
      <c r="E118" s="16" t="s">
        <v>297</v>
      </c>
      <c r="F118" s="16" t="s">
        <v>196</v>
      </c>
      <c r="G118" s="26" t="s">
        <v>177</v>
      </c>
      <c r="H118" s="13" t="s">
        <v>174</v>
      </c>
      <c r="I118" s="13" t="s">
        <v>171</v>
      </c>
      <c r="J118" s="13" t="s">
        <v>172</v>
      </c>
      <c r="K118" s="33" t="s">
        <v>78</v>
      </c>
      <c r="L118" s="21">
        <f>O118*0.95</f>
        <v>0.76712499999999995</v>
      </c>
      <c r="M118" s="21">
        <f>P118*0.95</f>
        <v>0.72199999999999998</v>
      </c>
      <c r="N118" s="21">
        <f>Q118*0.95</f>
        <v>0.81224999999999992</v>
      </c>
      <c r="O118" s="21">
        <f>R118*0.95</f>
        <v>0.8075</v>
      </c>
      <c r="P118" s="21">
        <f>S118*0.95</f>
        <v>0.76</v>
      </c>
      <c r="Q118" s="21">
        <f>T118*0.95</f>
        <v>0.85499999999999998</v>
      </c>
      <c r="R118" s="45">
        <v>0.85</v>
      </c>
      <c r="S118" s="16">
        <v>0.8</v>
      </c>
      <c r="T118" s="16">
        <v>0.9</v>
      </c>
      <c r="U118" s="13">
        <f t="shared" ref="U118:U124" si="70">R118+0.01</f>
        <v>0.86</v>
      </c>
      <c r="V118" s="13">
        <f t="shared" ref="V118:V124" si="71">S118+0.01</f>
        <v>0.81</v>
      </c>
      <c r="W118" s="13">
        <f t="shared" ref="W118:W124" si="72">T118+0.01</f>
        <v>0.91</v>
      </c>
      <c r="X118" s="16">
        <v>0.87</v>
      </c>
      <c r="Y118" s="16">
        <v>0.82</v>
      </c>
      <c r="Z118" s="16">
        <v>0.92</v>
      </c>
      <c r="AA118" s="13">
        <f t="shared" ref="AA118" si="73">X118+0.01</f>
        <v>0.88</v>
      </c>
      <c r="AB118" s="13">
        <f t="shared" ref="AB118:AB124" si="74">Y118+0.01</f>
        <v>0.83</v>
      </c>
      <c r="AC118" s="13">
        <f t="shared" ref="AC118:AC124" si="75">Z118+0.01</f>
        <v>0.93</v>
      </c>
    </row>
    <row r="119" spans="1:29" x14ac:dyDescent="0.3">
      <c r="A119" s="33" t="s">
        <v>30</v>
      </c>
      <c r="B119" s="33" t="s">
        <v>264</v>
      </c>
      <c r="C119" s="33" t="s">
        <v>159</v>
      </c>
      <c r="D119" s="33" t="s">
        <v>223</v>
      </c>
      <c r="E119" s="16" t="s">
        <v>297</v>
      </c>
      <c r="F119" s="16" t="s">
        <v>196</v>
      </c>
      <c r="G119" s="26" t="s">
        <v>177</v>
      </c>
      <c r="H119" s="13" t="s">
        <v>173</v>
      </c>
      <c r="I119" s="13" t="s">
        <v>258</v>
      </c>
      <c r="J119" s="13" t="s">
        <v>259</v>
      </c>
      <c r="K119" s="33" t="s">
        <v>78</v>
      </c>
      <c r="L119" s="21">
        <f>O119*0.95</f>
        <v>0.18952499999999997</v>
      </c>
      <c r="M119" s="21">
        <f>P119*0.95</f>
        <v>0.29782500000000001</v>
      </c>
      <c r="N119" s="21">
        <f>Q119*0.95</f>
        <v>0.35197499999999998</v>
      </c>
      <c r="O119" s="21">
        <f>R119*0.95</f>
        <v>0.19949999999999998</v>
      </c>
      <c r="P119" s="21">
        <f>S119*0.95</f>
        <v>0.3135</v>
      </c>
      <c r="Q119" s="21">
        <f>T119*0.95</f>
        <v>0.3705</v>
      </c>
      <c r="R119" s="44">
        <v>0.21</v>
      </c>
      <c r="S119" s="21">
        <v>0.33</v>
      </c>
      <c r="T119" s="21">
        <v>0.39</v>
      </c>
      <c r="U119" s="31">
        <f>R119*0.99</f>
        <v>0.2079</v>
      </c>
      <c r="V119" s="31">
        <f t="shared" ref="V119:V124" si="76">S119*0.99</f>
        <v>0.32669999999999999</v>
      </c>
      <c r="W119" s="31">
        <f t="shared" ref="W119:W124" si="77">T119*0.99</f>
        <v>0.3861</v>
      </c>
      <c r="X119" s="31">
        <f t="shared" ref="X119:X124" si="78">U119*0.99</f>
        <v>0.205821</v>
      </c>
      <c r="Y119" s="31">
        <f t="shared" ref="Y119:Y124" si="79">V119*0.99</f>
        <v>0.32343299999999997</v>
      </c>
      <c r="Z119" s="31">
        <f t="shared" ref="Z119:Z124" si="80">W119*0.99</f>
        <v>0.382239</v>
      </c>
      <c r="AA119" s="31">
        <f t="shared" ref="AA119:AA124" si="81">X119*0.99</f>
        <v>0.20376279</v>
      </c>
      <c r="AB119" s="31">
        <f t="shared" ref="AB119:AB124" si="82">Y119*0.99</f>
        <v>0.32019866999999996</v>
      </c>
      <c r="AC119" s="31">
        <f t="shared" ref="AC119:AC124" si="83">Z119*0.99</f>
        <v>0.37841660999999999</v>
      </c>
    </row>
    <row r="120" spans="1:29" x14ac:dyDescent="0.3">
      <c r="A120" s="33" t="s">
        <v>30</v>
      </c>
      <c r="B120" s="33" t="s">
        <v>264</v>
      </c>
      <c r="C120" s="33" t="s">
        <v>160</v>
      </c>
      <c r="D120" s="33" t="s">
        <v>223</v>
      </c>
      <c r="E120" s="16" t="s">
        <v>297</v>
      </c>
      <c r="F120" s="16" t="s">
        <v>196</v>
      </c>
      <c r="G120" s="26" t="s">
        <v>177</v>
      </c>
      <c r="H120" s="13" t="s">
        <v>173</v>
      </c>
      <c r="I120" s="13" t="s">
        <v>258</v>
      </c>
      <c r="J120" s="13" t="s">
        <v>259</v>
      </c>
      <c r="K120" s="33" t="s">
        <v>78</v>
      </c>
      <c r="L120" s="21">
        <f t="shared" ref="L120:L124" si="84">O120*0.95</f>
        <v>0.20757499999999998</v>
      </c>
      <c r="M120" s="21">
        <f t="shared" ref="M120:M124" si="85">P120*0.95</f>
        <v>0.32489999999999997</v>
      </c>
      <c r="N120" s="21">
        <f t="shared" ref="N120:N124" si="86">Q120*0.95</f>
        <v>0.36099999999999999</v>
      </c>
      <c r="O120" s="21">
        <f t="shared" ref="O120:O124" si="87">R120*0.95</f>
        <v>0.2185</v>
      </c>
      <c r="P120" s="21">
        <f t="shared" ref="P120:P124" si="88">S120*0.95</f>
        <v>0.34199999999999997</v>
      </c>
      <c r="Q120" s="21">
        <f t="shared" ref="Q120:Q124" si="89">T120*0.95</f>
        <v>0.38</v>
      </c>
      <c r="R120" s="44">
        <v>0.23</v>
      </c>
      <c r="S120" s="21">
        <v>0.36</v>
      </c>
      <c r="T120" s="21">
        <v>0.4</v>
      </c>
      <c r="U120" s="31">
        <f t="shared" ref="U120:U124" si="90">R120*0.99</f>
        <v>0.22770000000000001</v>
      </c>
      <c r="V120" s="31">
        <f t="shared" si="76"/>
        <v>0.35639999999999999</v>
      </c>
      <c r="W120" s="31">
        <f t="shared" si="77"/>
        <v>0.39600000000000002</v>
      </c>
      <c r="X120" s="31">
        <f t="shared" si="78"/>
        <v>0.22542300000000001</v>
      </c>
      <c r="Y120" s="31">
        <f t="shared" si="79"/>
        <v>0.35283599999999998</v>
      </c>
      <c r="Z120" s="31">
        <f t="shared" si="80"/>
        <v>0.39204</v>
      </c>
      <c r="AA120" s="31">
        <f t="shared" si="81"/>
        <v>0.22316877000000002</v>
      </c>
      <c r="AB120" s="31">
        <f t="shared" si="82"/>
        <v>0.34930763999999997</v>
      </c>
      <c r="AC120" s="31">
        <f t="shared" si="83"/>
        <v>0.38811960000000001</v>
      </c>
    </row>
    <row r="121" spans="1:29" x14ac:dyDescent="0.3">
      <c r="A121" s="33" t="s">
        <v>30</v>
      </c>
      <c r="B121" s="33" t="s">
        <v>264</v>
      </c>
      <c r="C121" s="33" t="s">
        <v>161</v>
      </c>
      <c r="D121" s="33" t="s">
        <v>223</v>
      </c>
      <c r="E121" s="16" t="s">
        <v>297</v>
      </c>
      <c r="F121" s="16" t="s">
        <v>196</v>
      </c>
      <c r="G121" s="26" t="s">
        <v>177</v>
      </c>
      <c r="H121" s="13" t="s">
        <v>173</v>
      </c>
      <c r="I121" s="13" t="s">
        <v>258</v>
      </c>
      <c r="J121" s="13" t="s">
        <v>259</v>
      </c>
      <c r="K121" s="33" t="s">
        <v>78</v>
      </c>
      <c r="L121" s="21">
        <f t="shared" si="84"/>
        <v>0.25269999999999998</v>
      </c>
      <c r="M121" s="21">
        <f t="shared" si="85"/>
        <v>0.36099999999999999</v>
      </c>
      <c r="N121" s="21">
        <f t="shared" si="86"/>
        <v>0.37904999999999994</v>
      </c>
      <c r="O121" s="21">
        <f t="shared" si="87"/>
        <v>0.26600000000000001</v>
      </c>
      <c r="P121" s="21">
        <f t="shared" si="88"/>
        <v>0.38</v>
      </c>
      <c r="Q121" s="21">
        <f t="shared" si="89"/>
        <v>0.39899999999999997</v>
      </c>
      <c r="R121" s="44">
        <v>0.28000000000000003</v>
      </c>
      <c r="S121" s="21">
        <v>0.4</v>
      </c>
      <c r="T121" s="21">
        <v>0.42</v>
      </c>
      <c r="U121" s="31">
        <f t="shared" si="90"/>
        <v>0.2772</v>
      </c>
      <c r="V121" s="31">
        <f t="shared" si="76"/>
        <v>0.39600000000000002</v>
      </c>
      <c r="W121" s="31">
        <f t="shared" si="77"/>
        <v>0.4158</v>
      </c>
      <c r="X121" s="31">
        <f t="shared" si="78"/>
        <v>0.27442800000000001</v>
      </c>
      <c r="Y121" s="31">
        <f t="shared" si="79"/>
        <v>0.39204</v>
      </c>
      <c r="Z121" s="31">
        <f t="shared" si="80"/>
        <v>0.41164200000000001</v>
      </c>
      <c r="AA121" s="31">
        <f t="shared" si="81"/>
        <v>0.27168372000000002</v>
      </c>
      <c r="AB121" s="31">
        <f t="shared" si="82"/>
        <v>0.38811960000000001</v>
      </c>
      <c r="AC121" s="31">
        <f t="shared" si="83"/>
        <v>0.40752558</v>
      </c>
    </row>
    <row r="122" spans="1:29" x14ac:dyDescent="0.3">
      <c r="A122" s="33" t="s">
        <v>30</v>
      </c>
      <c r="B122" s="33" t="s">
        <v>264</v>
      </c>
      <c r="C122" s="33" t="s">
        <v>221</v>
      </c>
      <c r="D122" s="33" t="s">
        <v>224</v>
      </c>
      <c r="E122" s="16" t="s">
        <v>297</v>
      </c>
      <c r="F122" s="16" t="s">
        <v>196</v>
      </c>
      <c r="G122" s="26" t="s">
        <v>177</v>
      </c>
      <c r="H122" s="13" t="s">
        <v>173</v>
      </c>
      <c r="I122" s="13" t="s">
        <v>258</v>
      </c>
      <c r="J122" s="13" t="s">
        <v>259</v>
      </c>
      <c r="K122" s="33" t="s">
        <v>78</v>
      </c>
      <c r="L122" s="21">
        <f t="shared" si="84"/>
        <v>0.26172499999999993</v>
      </c>
      <c r="M122" s="21">
        <f t="shared" si="85"/>
        <v>0.36099999999999999</v>
      </c>
      <c r="N122" s="21">
        <f t="shared" si="86"/>
        <v>0.37904999999999994</v>
      </c>
      <c r="O122" s="21">
        <f t="shared" si="87"/>
        <v>0.27549999999999997</v>
      </c>
      <c r="P122" s="21">
        <f t="shared" si="88"/>
        <v>0.38</v>
      </c>
      <c r="Q122" s="21">
        <f t="shared" si="89"/>
        <v>0.39899999999999997</v>
      </c>
      <c r="R122" s="44">
        <v>0.28999999999999998</v>
      </c>
      <c r="S122" s="21">
        <v>0.4</v>
      </c>
      <c r="T122" s="21">
        <v>0.42</v>
      </c>
      <c r="U122" s="31">
        <f t="shared" si="90"/>
        <v>0.28709999999999997</v>
      </c>
      <c r="V122" s="31">
        <f t="shared" si="76"/>
        <v>0.39600000000000002</v>
      </c>
      <c r="W122" s="31">
        <f t="shared" si="77"/>
        <v>0.4158</v>
      </c>
      <c r="X122" s="31">
        <f t="shared" si="78"/>
        <v>0.28422899999999995</v>
      </c>
      <c r="Y122" s="31">
        <f t="shared" si="79"/>
        <v>0.39204</v>
      </c>
      <c r="Z122" s="31">
        <f t="shared" si="80"/>
        <v>0.41164200000000001</v>
      </c>
      <c r="AA122" s="31">
        <f t="shared" si="81"/>
        <v>0.28138670999999993</v>
      </c>
      <c r="AB122" s="31">
        <f t="shared" si="82"/>
        <v>0.38811960000000001</v>
      </c>
      <c r="AC122" s="31">
        <f t="shared" si="83"/>
        <v>0.40752558</v>
      </c>
    </row>
    <row r="123" spans="1:29" x14ac:dyDescent="0.3">
      <c r="A123" s="33" t="s">
        <v>30</v>
      </c>
      <c r="B123" s="33" t="s">
        <v>264</v>
      </c>
      <c r="C123" s="33" t="s">
        <v>162</v>
      </c>
      <c r="D123" s="33" t="s">
        <v>227</v>
      </c>
      <c r="E123" s="16" t="s">
        <v>297</v>
      </c>
      <c r="F123" s="16" t="s">
        <v>196</v>
      </c>
      <c r="G123" s="26" t="s">
        <v>177</v>
      </c>
      <c r="H123" s="13" t="s">
        <v>173</v>
      </c>
      <c r="I123" s="13" t="s">
        <v>258</v>
      </c>
      <c r="J123" s="13" t="s">
        <v>259</v>
      </c>
      <c r="K123" s="33" t="s">
        <v>78</v>
      </c>
      <c r="L123" s="21">
        <f t="shared" si="84"/>
        <v>0.23465</v>
      </c>
      <c r="M123" s="21">
        <f t="shared" si="85"/>
        <v>0.37002499999999994</v>
      </c>
      <c r="N123" s="21">
        <f t="shared" si="86"/>
        <v>0.38807499999999995</v>
      </c>
      <c r="O123" s="21">
        <f t="shared" si="87"/>
        <v>0.247</v>
      </c>
      <c r="P123" s="21">
        <f t="shared" si="88"/>
        <v>0.38949999999999996</v>
      </c>
      <c r="Q123" s="21">
        <f t="shared" si="89"/>
        <v>0.40849999999999997</v>
      </c>
      <c r="R123" s="44">
        <v>0.26</v>
      </c>
      <c r="S123" s="21">
        <v>0.41</v>
      </c>
      <c r="T123" s="21">
        <v>0.43</v>
      </c>
      <c r="U123" s="31">
        <f t="shared" si="90"/>
        <v>0.25740000000000002</v>
      </c>
      <c r="V123" s="31">
        <f t="shared" si="76"/>
        <v>0.40589999999999998</v>
      </c>
      <c r="W123" s="31">
        <f t="shared" si="77"/>
        <v>0.42569999999999997</v>
      </c>
      <c r="X123" s="31">
        <f t="shared" si="78"/>
        <v>0.254826</v>
      </c>
      <c r="Y123" s="31">
        <f t="shared" si="79"/>
        <v>0.401841</v>
      </c>
      <c r="Z123" s="31">
        <f t="shared" si="80"/>
        <v>0.42144299999999996</v>
      </c>
      <c r="AA123" s="31">
        <f t="shared" si="81"/>
        <v>0.25227773999999997</v>
      </c>
      <c r="AB123" s="31">
        <f t="shared" si="82"/>
        <v>0.39782258999999998</v>
      </c>
      <c r="AC123" s="31">
        <f t="shared" si="83"/>
        <v>0.41722856999999997</v>
      </c>
    </row>
    <row r="124" spans="1:29" ht="26" x14ac:dyDescent="0.3">
      <c r="A124" s="33" t="s">
        <v>30</v>
      </c>
      <c r="B124" s="33" t="s">
        <v>264</v>
      </c>
      <c r="C124" s="33" t="s">
        <v>225</v>
      </c>
      <c r="D124" s="33" t="s">
        <v>226</v>
      </c>
      <c r="E124" s="16" t="s">
        <v>297</v>
      </c>
      <c r="F124" s="16" t="s">
        <v>196</v>
      </c>
      <c r="G124" s="26" t="s">
        <v>177</v>
      </c>
      <c r="H124" s="13" t="s">
        <v>173</v>
      </c>
      <c r="I124" s="13" t="s">
        <v>258</v>
      </c>
      <c r="J124" s="13" t="s">
        <v>259</v>
      </c>
      <c r="K124" s="33" t="s">
        <v>78</v>
      </c>
      <c r="L124" s="21">
        <f t="shared" si="84"/>
        <v>0.26172499999999993</v>
      </c>
      <c r="M124" s="21">
        <f t="shared" si="85"/>
        <v>0.37904999999999994</v>
      </c>
      <c r="N124" s="21">
        <f t="shared" si="86"/>
        <v>0.41666999999999998</v>
      </c>
      <c r="O124" s="21">
        <f t="shared" si="87"/>
        <v>0.27549999999999997</v>
      </c>
      <c r="P124" s="21">
        <f t="shared" si="88"/>
        <v>0.39899999999999997</v>
      </c>
      <c r="Q124" s="21">
        <f t="shared" ref="Q124" si="91">1.02*T124</f>
        <v>0.43859999999999999</v>
      </c>
      <c r="R124" s="44">
        <v>0.28999999999999998</v>
      </c>
      <c r="S124" s="21">
        <v>0.42</v>
      </c>
      <c r="T124" s="21">
        <v>0.43</v>
      </c>
      <c r="U124" s="31">
        <f t="shared" si="90"/>
        <v>0.28709999999999997</v>
      </c>
      <c r="V124" s="31">
        <f t="shared" si="76"/>
        <v>0.4158</v>
      </c>
      <c r="W124" s="31">
        <f t="shared" si="77"/>
        <v>0.42569999999999997</v>
      </c>
      <c r="X124" s="31">
        <f t="shared" si="78"/>
        <v>0.28422899999999995</v>
      </c>
      <c r="Y124" s="31">
        <f t="shared" si="79"/>
        <v>0.41164200000000001</v>
      </c>
      <c r="Z124" s="31">
        <f t="shared" si="80"/>
        <v>0.42144299999999996</v>
      </c>
      <c r="AA124" s="31">
        <f t="shared" si="81"/>
        <v>0.28138670999999993</v>
      </c>
      <c r="AB124" s="31">
        <f t="shared" si="82"/>
        <v>0.40752558</v>
      </c>
      <c r="AC124" s="31">
        <f t="shared" si="83"/>
        <v>0.41722856999999997</v>
      </c>
    </row>
    <row r="125" spans="1:29" x14ac:dyDescent="0.3">
      <c r="A125" s="33" t="s">
        <v>30</v>
      </c>
      <c r="B125" s="14" t="s">
        <v>43</v>
      </c>
      <c r="C125" s="14" t="s">
        <v>23</v>
      </c>
      <c r="D125" s="33" t="s">
        <v>23</v>
      </c>
      <c r="E125" s="16" t="s">
        <v>33</v>
      </c>
      <c r="F125" s="16" t="s">
        <v>196</v>
      </c>
      <c r="G125" s="26" t="s">
        <v>177</v>
      </c>
      <c r="H125" s="17" t="s">
        <v>175</v>
      </c>
      <c r="I125" s="13" t="s">
        <v>171</v>
      </c>
      <c r="J125" s="13" t="s">
        <v>249</v>
      </c>
      <c r="K125" s="14" t="s">
        <v>78</v>
      </c>
      <c r="L125" s="16">
        <v>0.4</v>
      </c>
      <c r="M125" s="16">
        <v>0.35</v>
      </c>
      <c r="N125" s="16">
        <v>0.45</v>
      </c>
      <c r="O125" s="16">
        <v>0.5</v>
      </c>
      <c r="P125" s="16">
        <v>0.45</v>
      </c>
      <c r="Q125" s="16">
        <v>0.55000000000000004</v>
      </c>
      <c r="R125" s="16">
        <v>0.53500000000000003</v>
      </c>
      <c r="S125" s="16">
        <v>0.5</v>
      </c>
      <c r="T125" s="16">
        <v>0.56999999999999995</v>
      </c>
      <c r="U125" s="13">
        <f t="shared" si="59"/>
        <v>0.54500000000000004</v>
      </c>
      <c r="V125" s="13">
        <f t="shared" si="60"/>
        <v>0.51</v>
      </c>
      <c r="W125" s="13">
        <f t="shared" si="61"/>
        <v>0.57999999999999996</v>
      </c>
      <c r="X125" s="16">
        <v>0.56999999999999995</v>
      </c>
      <c r="Y125" s="16">
        <v>0.52</v>
      </c>
      <c r="Z125" s="16">
        <v>0.63</v>
      </c>
      <c r="AA125" s="13">
        <f>X125+0.01</f>
        <v>0.57999999999999996</v>
      </c>
      <c r="AB125" s="13">
        <f t="shared" si="63"/>
        <v>0.53</v>
      </c>
      <c r="AC125" s="13">
        <f t="shared" si="64"/>
        <v>0.64</v>
      </c>
    </row>
    <row r="126" spans="1:29" x14ac:dyDescent="0.3">
      <c r="A126" s="33" t="s">
        <v>30</v>
      </c>
      <c r="B126" s="14" t="s">
        <v>43</v>
      </c>
      <c r="C126" s="14" t="s">
        <v>23</v>
      </c>
      <c r="D126" s="33" t="s">
        <v>23</v>
      </c>
      <c r="E126" s="25" t="s">
        <v>40</v>
      </c>
      <c r="F126" s="25" t="s">
        <v>200</v>
      </c>
      <c r="G126" s="13" t="s">
        <v>180</v>
      </c>
      <c r="H126" s="17" t="s">
        <v>175</v>
      </c>
      <c r="I126" s="13" t="s">
        <v>171</v>
      </c>
      <c r="J126" s="13" t="s">
        <v>249</v>
      </c>
      <c r="K126" s="14" t="s">
        <v>78</v>
      </c>
      <c r="L126" s="16">
        <v>700</v>
      </c>
      <c r="M126" s="16">
        <v>500</v>
      </c>
      <c r="N126" s="16">
        <v>900</v>
      </c>
      <c r="O126" s="16">
        <v>800</v>
      </c>
      <c r="P126" s="16">
        <v>600</v>
      </c>
      <c r="Q126" s="16">
        <v>1000</v>
      </c>
      <c r="R126" s="16">
        <v>900</v>
      </c>
      <c r="S126" s="16">
        <v>700</v>
      </c>
      <c r="T126" s="16">
        <v>1100</v>
      </c>
      <c r="U126" s="16">
        <v>900</v>
      </c>
      <c r="V126" s="16">
        <v>700</v>
      </c>
      <c r="W126" s="16">
        <v>1100</v>
      </c>
      <c r="X126" s="16">
        <v>1000</v>
      </c>
      <c r="Y126" s="16">
        <v>800</v>
      </c>
      <c r="Z126" s="16">
        <v>1200</v>
      </c>
      <c r="AA126" s="13">
        <v>1200</v>
      </c>
      <c r="AB126" s="13">
        <v>1100</v>
      </c>
      <c r="AC126" s="13">
        <v>1400</v>
      </c>
    </row>
    <row r="127" spans="1:29" ht="12.65" customHeight="1" x14ac:dyDescent="0.3">
      <c r="A127" s="33" t="s">
        <v>30</v>
      </c>
      <c r="B127" s="14" t="s">
        <v>43</v>
      </c>
      <c r="C127" s="14" t="s">
        <v>23</v>
      </c>
      <c r="D127" s="33" t="s">
        <v>23</v>
      </c>
      <c r="E127" s="25" t="s">
        <v>41</v>
      </c>
      <c r="F127" s="25" t="s">
        <v>201</v>
      </c>
      <c r="G127" s="13"/>
      <c r="H127" s="13"/>
      <c r="I127" s="13"/>
      <c r="J127" s="13"/>
      <c r="K127" s="14" t="s">
        <v>78</v>
      </c>
      <c r="L127" s="20">
        <f>O127*1.05</f>
        <v>0.44100000000000006</v>
      </c>
      <c r="M127" s="20">
        <f t="shared" ref="M127:N128" si="92">P127*1.05</f>
        <v>0.33075000000000004</v>
      </c>
      <c r="N127" s="20">
        <f t="shared" si="92"/>
        <v>0.49612500000000004</v>
      </c>
      <c r="O127" s="20">
        <f>R127*1.05</f>
        <v>0.42000000000000004</v>
      </c>
      <c r="P127" s="20">
        <f t="shared" ref="P127:Q128" si="93">S127*1.05</f>
        <v>0.315</v>
      </c>
      <c r="Q127" s="20">
        <f t="shared" si="93"/>
        <v>0.47250000000000003</v>
      </c>
      <c r="R127" s="20">
        <v>0.4</v>
      </c>
      <c r="S127" s="20">
        <v>0.3</v>
      </c>
      <c r="T127" s="20">
        <v>0.45</v>
      </c>
      <c r="U127" s="35">
        <v>0.35</v>
      </c>
      <c r="V127" s="35">
        <v>0.25</v>
      </c>
      <c r="W127" s="35">
        <v>0.4</v>
      </c>
      <c r="X127" s="20">
        <v>0.3</v>
      </c>
      <c r="Y127" s="20">
        <v>0.28000000000000003</v>
      </c>
      <c r="Z127" s="20">
        <v>0.34</v>
      </c>
      <c r="AA127" s="20">
        <f>X127*0.95</f>
        <v>0.28499999999999998</v>
      </c>
      <c r="AB127" s="20">
        <f t="shared" ref="AB127:AC128" si="94">Y127*0.95</f>
        <v>0.26600000000000001</v>
      </c>
      <c r="AC127" s="20">
        <f t="shared" si="94"/>
        <v>0.32300000000000001</v>
      </c>
    </row>
    <row r="128" spans="1:29" ht="14.15" customHeight="1" x14ac:dyDescent="0.3">
      <c r="A128" s="33" t="s">
        <v>30</v>
      </c>
      <c r="B128" s="14" t="s">
        <v>43</v>
      </c>
      <c r="C128" s="14" t="s">
        <v>23</v>
      </c>
      <c r="D128" s="33" t="s">
        <v>23</v>
      </c>
      <c r="E128" s="25" t="s">
        <v>42</v>
      </c>
      <c r="F128" s="25" t="s">
        <v>201</v>
      </c>
      <c r="G128" s="13"/>
      <c r="H128" s="13"/>
      <c r="I128" s="13"/>
      <c r="J128" s="13"/>
      <c r="K128" s="14" t="s">
        <v>78</v>
      </c>
      <c r="L128" s="20">
        <f>O128*1.05</f>
        <v>1.1025</v>
      </c>
      <c r="M128" s="20">
        <f t="shared" si="92"/>
        <v>0.77175000000000005</v>
      </c>
      <c r="N128" s="20">
        <f t="shared" si="92"/>
        <v>1.4332500000000004</v>
      </c>
      <c r="O128" s="20">
        <f>R128*1.05</f>
        <v>1.05</v>
      </c>
      <c r="P128" s="20">
        <f t="shared" si="93"/>
        <v>0.73499999999999999</v>
      </c>
      <c r="Q128" s="20">
        <f t="shared" si="93"/>
        <v>1.3650000000000002</v>
      </c>
      <c r="R128" s="20">
        <v>1</v>
      </c>
      <c r="S128" s="20">
        <v>0.7</v>
      </c>
      <c r="T128" s="20">
        <v>1.3</v>
      </c>
      <c r="U128" s="35">
        <v>0.85</v>
      </c>
      <c r="V128" s="35">
        <v>0.8</v>
      </c>
      <c r="W128" s="35">
        <v>0.95</v>
      </c>
      <c r="X128" s="20">
        <v>0.7</v>
      </c>
      <c r="Y128" s="20">
        <v>0.5</v>
      </c>
      <c r="Z128" s="20">
        <v>1</v>
      </c>
      <c r="AA128" s="20">
        <f>X128*0.95</f>
        <v>0.66499999999999992</v>
      </c>
      <c r="AB128" s="20">
        <f t="shared" si="94"/>
        <v>0.47499999999999998</v>
      </c>
      <c r="AC128" s="20">
        <f t="shared" si="94"/>
        <v>0.95</v>
      </c>
    </row>
    <row r="129" spans="1:29" x14ac:dyDescent="0.3">
      <c r="A129" s="33" t="s">
        <v>30</v>
      </c>
      <c r="B129" s="14" t="s">
        <v>43</v>
      </c>
      <c r="C129" s="14" t="s">
        <v>23</v>
      </c>
      <c r="D129" s="33" t="s">
        <v>23</v>
      </c>
      <c r="E129" s="16" t="s">
        <v>34</v>
      </c>
      <c r="F129" s="16" t="s">
        <v>202</v>
      </c>
      <c r="G129" s="13"/>
      <c r="H129" s="13"/>
      <c r="I129" s="13"/>
      <c r="J129" s="13"/>
      <c r="K129" s="14" t="s">
        <v>78</v>
      </c>
      <c r="L129" s="16">
        <v>1.2</v>
      </c>
      <c r="M129" s="16">
        <v>1.175</v>
      </c>
      <c r="N129" s="16">
        <v>1.25</v>
      </c>
      <c r="O129" s="16">
        <v>1.175</v>
      </c>
      <c r="P129" s="16">
        <v>1.5</v>
      </c>
      <c r="Q129" s="16">
        <v>1.2</v>
      </c>
      <c r="R129" s="16">
        <v>1.1499999999999999</v>
      </c>
      <c r="S129" s="16">
        <v>1.1000000000000001</v>
      </c>
      <c r="T129" s="16">
        <v>1.2</v>
      </c>
      <c r="U129" s="16">
        <v>1.1499999999999999</v>
      </c>
      <c r="V129" s="16">
        <v>1.1000000000000001</v>
      </c>
      <c r="W129" s="16">
        <v>1.2</v>
      </c>
      <c r="X129" s="16">
        <v>1.125</v>
      </c>
      <c r="Y129" s="16">
        <v>1.08</v>
      </c>
      <c r="Z129" s="16">
        <v>1.1499999999999999</v>
      </c>
      <c r="AA129" s="16">
        <v>1.125</v>
      </c>
      <c r="AB129" s="16">
        <v>1.08</v>
      </c>
      <c r="AC129" s="16">
        <v>1.1499999999999999</v>
      </c>
    </row>
    <row r="130" spans="1:29" ht="14.5" x14ac:dyDescent="0.3">
      <c r="A130" s="33" t="s">
        <v>30</v>
      </c>
      <c r="B130" s="14" t="s">
        <v>289</v>
      </c>
      <c r="C130" s="14" t="s">
        <v>23</v>
      </c>
      <c r="D130" s="33" t="s">
        <v>23</v>
      </c>
      <c r="E130" s="16" t="s">
        <v>9</v>
      </c>
      <c r="F130" s="16" t="s">
        <v>195</v>
      </c>
      <c r="G130" s="13" t="s">
        <v>179</v>
      </c>
      <c r="H130" s="17" t="s">
        <v>175</v>
      </c>
      <c r="I130" s="18" t="s">
        <v>189</v>
      </c>
      <c r="J130" s="12" t="s">
        <v>190</v>
      </c>
      <c r="K130" s="14" t="s">
        <v>78</v>
      </c>
      <c r="L130" s="16">
        <v>35</v>
      </c>
      <c r="M130" s="16">
        <v>30</v>
      </c>
      <c r="N130" s="16">
        <v>40</v>
      </c>
      <c r="O130" s="16">
        <v>30</v>
      </c>
      <c r="P130" s="16">
        <v>25</v>
      </c>
      <c r="Q130" s="16">
        <v>35</v>
      </c>
      <c r="R130" s="16">
        <v>25</v>
      </c>
      <c r="S130" s="16">
        <v>20</v>
      </c>
      <c r="T130" s="16">
        <v>30</v>
      </c>
      <c r="U130" s="16">
        <v>25</v>
      </c>
      <c r="V130" s="16">
        <v>20</v>
      </c>
      <c r="W130" s="16">
        <v>30</v>
      </c>
      <c r="X130" s="16">
        <f>R130*0.95</f>
        <v>23.75</v>
      </c>
      <c r="Y130" s="16">
        <f>S130*0.9</f>
        <v>18</v>
      </c>
      <c r="Z130" s="16">
        <f>T130</f>
        <v>30</v>
      </c>
      <c r="AA130" s="20">
        <f>X130*0.95</f>
        <v>22.5625</v>
      </c>
      <c r="AB130" s="20">
        <f t="shared" ref="AB130:AC131" si="95">Y130*0.95</f>
        <v>17.099999999999998</v>
      </c>
      <c r="AC130" s="20">
        <f t="shared" si="95"/>
        <v>28.5</v>
      </c>
    </row>
    <row r="131" spans="1:29" ht="31" customHeight="1" x14ac:dyDescent="0.3">
      <c r="A131" s="33" t="s">
        <v>30</v>
      </c>
      <c r="B131" s="22" t="s">
        <v>290</v>
      </c>
      <c r="C131" s="22" t="s">
        <v>23</v>
      </c>
      <c r="D131" s="33" t="s">
        <v>23</v>
      </c>
      <c r="E131" s="16" t="s">
        <v>188</v>
      </c>
      <c r="F131" s="16" t="s">
        <v>195</v>
      </c>
      <c r="G131" s="13" t="s">
        <v>179</v>
      </c>
      <c r="H131" s="17" t="s">
        <v>175</v>
      </c>
      <c r="I131" s="13" t="s">
        <v>186</v>
      </c>
      <c r="J131" s="13" t="s">
        <v>187</v>
      </c>
      <c r="K131" s="22" t="s">
        <v>78</v>
      </c>
      <c r="L131" s="16">
        <v>4.0999999999999996</v>
      </c>
      <c r="M131" s="16">
        <v>4</v>
      </c>
      <c r="N131" s="16">
        <v>4.2</v>
      </c>
      <c r="O131" s="16">
        <v>4.0999999999999996</v>
      </c>
      <c r="P131" s="16">
        <v>4</v>
      </c>
      <c r="Q131" s="16">
        <v>4.2</v>
      </c>
      <c r="R131" s="16">
        <v>4.0999999999999996</v>
      </c>
      <c r="S131" s="16">
        <v>4</v>
      </c>
      <c r="T131" s="16">
        <v>4.2</v>
      </c>
      <c r="U131" s="16">
        <v>4.0999999999999996</v>
      </c>
      <c r="V131" s="16">
        <v>4</v>
      </c>
      <c r="W131" s="16">
        <v>4.2</v>
      </c>
      <c r="X131" s="21">
        <f>R131*0.95</f>
        <v>3.8949999999999996</v>
      </c>
      <c r="Y131" s="21">
        <v>3.8</v>
      </c>
      <c r="Z131" s="21">
        <v>4</v>
      </c>
      <c r="AA131" s="20">
        <f>X131*0.95</f>
        <v>3.7002499999999996</v>
      </c>
      <c r="AB131" s="20">
        <f t="shared" si="95"/>
        <v>3.61</v>
      </c>
      <c r="AC131" s="20">
        <f t="shared" si="95"/>
        <v>3.8</v>
      </c>
    </row>
    <row r="132" spans="1:29" ht="29.15" customHeight="1" x14ac:dyDescent="0.3">
      <c r="A132" s="33" t="s">
        <v>30</v>
      </c>
      <c r="B132" s="14" t="s">
        <v>290</v>
      </c>
      <c r="C132" s="14" t="s">
        <v>23</v>
      </c>
      <c r="D132" s="33" t="s">
        <v>23</v>
      </c>
      <c r="E132" s="16" t="s">
        <v>203</v>
      </c>
      <c r="F132" s="16" t="s">
        <v>201</v>
      </c>
      <c r="G132" s="13" t="s">
        <v>179</v>
      </c>
      <c r="H132" s="17" t="s">
        <v>175</v>
      </c>
      <c r="I132" s="13" t="s">
        <v>186</v>
      </c>
      <c r="J132" s="13" t="s">
        <v>187</v>
      </c>
      <c r="K132" s="14" t="s">
        <v>78</v>
      </c>
      <c r="L132" s="16">
        <v>5.2999999999999999E-2</v>
      </c>
      <c r="M132" s="16">
        <v>0.05</v>
      </c>
      <c r="N132" s="16">
        <v>0.06</v>
      </c>
      <c r="O132" s="16">
        <v>5.2999999999999999E-2</v>
      </c>
      <c r="P132" s="16">
        <v>0.05</v>
      </c>
      <c r="Q132" s="16">
        <v>0.06</v>
      </c>
      <c r="R132" s="16">
        <v>5.2999999999999999E-2</v>
      </c>
      <c r="S132" s="16">
        <v>0.05</v>
      </c>
      <c r="T132" s="16">
        <v>0.06</v>
      </c>
      <c r="U132" s="16">
        <v>5.2999999999999999E-2</v>
      </c>
      <c r="V132" s="16">
        <v>0.05</v>
      </c>
      <c r="W132" s="16">
        <v>0.06</v>
      </c>
      <c r="X132" s="21">
        <f>R132*0.95</f>
        <v>5.0349999999999999E-2</v>
      </c>
      <c r="Y132" s="21">
        <f>S132*0.9</f>
        <v>4.5000000000000005E-2</v>
      </c>
      <c r="Z132" s="21">
        <f>T132</f>
        <v>0.06</v>
      </c>
      <c r="AA132" s="21">
        <f>U132*0.95</f>
        <v>5.0349999999999999E-2</v>
      </c>
      <c r="AB132" s="21">
        <f>V132*0.9</f>
        <v>4.5000000000000005E-2</v>
      </c>
      <c r="AC132" s="21">
        <f>W132</f>
        <v>0.06</v>
      </c>
    </row>
    <row r="133" spans="1:29" x14ac:dyDescent="0.3">
      <c r="A133" s="33" t="s">
        <v>30</v>
      </c>
      <c r="B133" s="14" t="s">
        <v>48</v>
      </c>
      <c r="C133" s="14" t="s">
        <v>23</v>
      </c>
      <c r="D133" s="33" t="s">
        <v>23</v>
      </c>
      <c r="E133" s="16" t="s">
        <v>7</v>
      </c>
      <c r="F133" s="16" t="s">
        <v>195</v>
      </c>
      <c r="G133" s="13" t="s">
        <v>179</v>
      </c>
      <c r="H133" s="17" t="s">
        <v>175</v>
      </c>
      <c r="I133" s="13" t="s">
        <v>192</v>
      </c>
      <c r="J133" s="13" t="s">
        <v>191</v>
      </c>
      <c r="K133" s="14" t="s">
        <v>78</v>
      </c>
      <c r="L133" s="15">
        <f>O133*1.05</f>
        <v>39.690000000000005</v>
      </c>
      <c r="M133" s="15">
        <f t="shared" ref="M133:N134" si="96">P133*1.05</f>
        <v>33.075000000000003</v>
      </c>
      <c r="N133" s="15">
        <f t="shared" si="96"/>
        <v>44.1</v>
      </c>
      <c r="O133" s="15">
        <f>R133*1.05</f>
        <v>37.800000000000004</v>
      </c>
      <c r="P133" s="15">
        <f t="shared" ref="P133:Q134" si="97">S133*1.05</f>
        <v>31.5</v>
      </c>
      <c r="Q133" s="15">
        <f t="shared" si="97"/>
        <v>42</v>
      </c>
      <c r="R133" s="16">
        <v>36</v>
      </c>
      <c r="S133" s="16">
        <v>30</v>
      </c>
      <c r="T133" s="16">
        <v>40</v>
      </c>
      <c r="U133" s="16">
        <v>36</v>
      </c>
      <c r="V133" s="16">
        <v>30</v>
      </c>
      <c r="W133" s="16">
        <v>40</v>
      </c>
      <c r="X133" s="16">
        <f>R133*0.95</f>
        <v>34.199999999999996</v>
      </c>
      <c r="Y133" s="16">
        <f>S133*0.9</f>
        <v>27</v>
      </c>
      <c r="Z133" s="16">
        <f>T133</f>
        <v>40</v>
      </c>
      <c r="AA133" s="15">
        <f>X133*0.95</f>
        <v>32.489999999999995</v>
      </c>
      <c r="AB133" s="15">
        <f t="shared" ref="AB133:AC134" si="98">Y133*0.95</f>
        <v>25.65</v>
      </c>
      <c r="AC133" s="15">
        <f t="shared" si="98"/>
        <v>38</v>
      </c>
    </row>
    <row r="134" spans="1:29" ht="36.65" customHeight="1" x14ac:dyDescent="0.3">
      <c r="A134" s="33" t="s">
        <v>30</v>
      </c>
      <c r="B134" s="14" t="s">
        <v>291</v>
      </c>
      <c r="C134" s="14" t="s">
        <v>23</v>
      </c>
      <c r="D134" s="33" t="s">
        <v>23</v>
      </c>
      <c r="E134" s="16" t="s">
        <v>10</v>
      </c>
      <c r="F134" s="16" t="s">
        <v>195</v>
      </c>
      <c r="G134" s="13"/>
      <c r="H134" s="13"/>
      <c r="I134" s="18" t="s">
        <v>218</v>
      </c>
      <c r="J134" s="13" t="s">
        <v>219</v>
      </c>
      <c r="K134" s="14" t="s">
        <v>78</v>
      </c>
      <c r="L134" s="15">
        <f>O134*1.05</f>
        <v>4.41</v>
      </c>
      <c r="M134" s="15">
        <f t="shared" si="96"/>
        <v>3.3075000000000006</v>
      </c>
      <c r="N134" s="15">
        <f t="shared" si="96"/>
        <v>5.5125000000000002</v>
      </c>
      <c r="O134" s="15">
        <f>R134*1.05</f>
        <v>4.2</v>
      </c>
      <c r="P134" s="15">
        <f t="shared" si="97"/>
        <v>3.1500000000000004</v>
      </c>
      <c r="Q134" s="15">
        <f t="shared" si="97"/>
        <v>5.25</v>
      </c>
      <c r="R134" s="16">
        <v>4</v>
      </c>
      <c r="S134" s="16">
        <v>3</v>
      </c>
      <c r="T134" s="16">
        <v>5</v>
      </c>
      <c r="U134" s="16">
        <v>36</v>
      </c>
      <c r="V134" s="16">
        <v>30</v>
      </c>
      <c r="W134" s="16">
        <v>40</v>
      </c>
      <c r="X134" s="16">
        <f>R134*0.95</f>
        <v>3.8</v>
      </c>
      <c r="Y134" s="16">
        <f>S134*0.9</f>
        <v>2.7</v>
      </c>
      <c r="Z134" s="16">
        <f>T134</f>
        <v>5</v>
      </c>
      <c r="AA134" s="26">
        <f>X134*0.95</f>
        <v>3.61</v>
      </c>
      <c r="AB134" s="26">
        <f t="shared" si="98"/>
        <v>2.5649999999999999</v>
      </c>
      <c r="AC134" s="26">
        <f t="shared" si="98"/>
        <v>4.75</v>
      </c>
    </row>
    <row r="135" spans="1:29" ht="26.5" customHeight="1" x14ac:dyDescent="0.3">
      <c r="A135" s="33" t="s">
        <v>30</v>
      </c>
      <c r="B135" s="14" t="s">
        <v>292</v>
      </c>
      <c r="C135" s="14" t="s">
        <v>23</v>
      </c>
      <c r="D135" s="33" t="s">
        <v>23</v>
      </c>
      <c r="E135" s="16" t="s">
        <v>8</v>
      </c>
      <c r="F135" s="16" t="s">
        <v>201</v>
      </c>
      <c r="G135" s="13" t="s">
        <v>179</v>
      </c>
      <c r="H135" s="17" t="s">
        <v>175</v>
      </c>
      <c r="I135" s="18" t="s">
        <v>193</v>
      </c>
      <c r="J135" s="13" t="s">
        <v>215</v>
      </c>
      <c r="K135" s="14" t="s">
        <v>78</v>
      </c>
      <c r="L135" s="16">
        <v>0.4</v>
      </c>
      <c r="M135" s="16">
        <v>0.3</v>
      </c>
      <c r="N135" s="16">
        <v>0.75</v>
      </c>
      <c r="O135" s="16">
        <v>0.4</v>
      </c>
      <c r="P135" s="16">
        <v>0.3</v>
      </c>
      <c r="Q135" s="16">
        <v>0.75</v>
      </c>
      <c r="R135" s="16">
        <v>0.4</v>
      </c>
      <c r="S135" s="16">
        <v>0.3</v>
      </c>
      <c r="T135" s="16">
        <v>0.75</v>
      </c>
      <c r="U135" s="16">
        <v>0.4</v>
      </c>
      <c r="V135" s="16">
        <v>0.3</v>
      </c>
      <c r="W135" s="16">
        <v>0.75</v>
      </c>
      <c r="X135" s="16">
        <v>0.35</v>
      </c>
      <c r="Y135" s="16">
        <v>0.3</v>
      </c>
      <c r="Z135" s="16">
        <v>0.4</v>
      </c>
      <c r="AA135" s="16">
        <v>0.35</v>
      </c>
      <c r="AB135" s="16">
        <v>0.3</v>
      </c>
      <c r="AC135" s="16">
        <v>0.4</v>
      </c>
    </row>
    <row r="136" spans="1:29" ht="14.5" x14ac:dyDescent="0.3">
      <c r="A136" s="33" t="s">
        <v>30</v>
      </c>
      <c r="B136" s="14" t="s">
        <v>260</v>
      </c>
      <c r="C136" s="14" t="s">
        <v>23</v>
      </c>
      <c r="D136" s="33" t="s">
        <v>23</v>
      </c>
      <c r="E136" s="16" t="s">
        <v>8</v>
      </c>
      <c r="F136" s="16" t="s">
        <v>201</v>
      </c>
      <c r="G136" s="13" t="s">
        <v>179</v>
      </c>
      <c r="H136" s="17" t="s">
        <v>175</v>
      </c>
      <c r="I136" s="18" t="s">
        <v>193</v>
      </c>
      <c r="J136" s="13" t="s">
        <v>215</v>
      </c>
      <c r="K136" s="14" t="s">
        <v>78</v>
      </c>
      <c r="L136" s="16">
        <v>0</v>
      </c>
      <c r="M136" s="16"/>
      <c r="N136" s="16"/>
      <c r="O136" s="16">
        <v>0</v>
      </c>
      <c r="P136" s="16"/>
      <c r="Q136" s="16"/>
      <c r="R136" s="16">
        <v>0</v>
      </c>
      <c r="S136" s="16"/>
      <c r="T136" s="16"/>
      <c r="U136" s="16">
        <v>0.4</v>
      </c>
      <c r="V136" s="16">
        <v>0.3</v>
      </c>
      <c r="W136" s="16">
        <v>0.75</v>
      </c>
      <c r="X136" s="16">
        <v>0.35</v>
      </c>
      <c r="Y136" s="16">
        <v>0.3</v>
      </c>
      <c r="Z136" s="16">
        <v>0.4</v>
      </c>
      <c r="AA136" s="16">
        <v>0.35</v>
      </c>
      <c r="AB136" s="16">
        <v>0.3</v>
      </c>
      <c r="AC136" s="16">
        <v>0.4</v>
      </c>
    </row>
    <row r="137" spans="1:29" ht="25" customHeight="1" x14ac:dyDescent="0.3">
      <c r="A137" s="33" t="s">
        <v>30</v>
      </c>
      <c r="B137" s="14" t="s">
        <v>291</v>
      </c>
      <c r="C137" s="14" t="s">
        <v>23</v>
      </c>
      <c r="D137" s="33" t="s">
        <v>23</v>
      </c>
      <c r="E137" s="16" t="s">
        <v>55</v>
      </c>
      <c r="F137" s="16" t="s">
        <v>195</v>
      </c>
      <c r="G137" s="13" t="s">
        <v>179</v>
      </c>
      <c r="H137" s="17" t="s">
        <v>175</v>
      </c>
      <c r="I137" s="18" t="s">
        <v>193</v>
      </c>
      <c r="J137" s="13" t="s">
        <v>215</v>
      </c>
      <c r="K137" s="14" t="s">
        <v>78</v>
      </c>
      <c r="L137" s="20">
        <f>O137*1.05</f>
        <v>17.860500000000002</v>
      </c>
      <c r="M137" s="20">
        <f t="shared" ref="M137:N137" si="99">P137*1.05</f>
        <v>16.537500000000001</v>
      </c>
      <c r="N137" s="20">
        <f t="shared" si="99"/>
        <v>22.05</v>
      </c>
      <c r="O137" s="20">
        <f>R137*1.05</f>
        <v>17.010000000000002</v>
      </c>
      <c r="P137" s="20">
        <f t="shared" ref="P137:Q137" si="100">S137*1.05</f>
        <v>15.75</v>
      </c>
      <c r="Q137" s="20">
        <f t="shared" si="100"/>
        <v>21</v>
      </c>
      <c r="R137" s="20">
        <v>16.2</v>
      </c>
      <c r="S137" s="16">
        <v>15</v>
      </c>
      <c r="T137" s="16">
        <v>20</v>
      </c>
      <c r="U137" s="16">
        <v>16.5</v>
      </c>
      <c r="V137" s="16">
        <v>15</v>
      </c>
      <c r="W137" s="16">
        <v>20</v>
      </c>
      <c r="X137" s="16">
        <v>15</v>
      </c>
      <c r="Y137" s="16">
        <v>10</v>
      </c>
      <c r="Z137" s="16">
        <v>20</v>
      </c>
      <c r="AA137" s="16">
        <v>15</v>
      </c>
      <c r="AB137" s="16">
        <v>10</v>
      </c>
      <c r="AC137" s="16">
        <v>20</v>
      </c>
    </row>
    <row r="138" spans="1:29" ht="14.5" x14ac:dyDescent="0.3">
      <c r="A138" s="33" t="s">
        <v>30</v>
      </c>
      <c r="B138" s="14" t="s">
        <v>260</v>
      </c>
      <c r="C138" s="14" t="s">
        <v>23</v>
      </c>
      <c r="D138" s="33" t="s">
        <v>23</v>
      </c>
      <c r="E138" s="16" t="s">
        <v>55</v>
      </c>
      <c r="F138" s="16" t="s">
        <v>195</v>
      </c>
      <c r="G138" s="13" t="s">
        <v>179</v>
      </c>
      <c r="H138" s="17" t="s">
        <v>175</v>
      </c>
      <c r="I138" s="18" t="s">
        <v>193</v>
      </c>
      <c r="J138" s="13" t="s">
        <v>215</v>
      </c>
      <c r="K138" s="14" t="s">
        <v>78</v>
      </c>
      <c r="L138" s="20">
        <v>0</v>
      </c>
      <c r="M138" s="20"/>
      <c r="N138" s="20"/>
      <c r="O138" s="20">
        <v>0</v>
      </c>
      <c r="P138" s="20"/>
      <c r="Q138" s="20"/>
      <c r="R138" s="20">
        <v>0</v>
      </c>
      <c r="S138" s="16"/>
      <c r="T138" s="16"/>
      <c r="U138" s="16">
        <v>16.5</v>
      </c>
      <c r="V138" s="16">
        <v>15</v>
      </c>
      <c r="W138" s="16">
        <v>20</v>
      </c>
      <c r="X138" s="16">
        <v>15</v>
      </c>
      <c r="Y138" s="16">
        <v>10</v>
      </c>
      <c r="Z138" s="16">
        <v>20</v>
      </c>
      <c r="AA138" s="16">
        <v>15</v>
      </c>
      <c r="AB138" s="16">
        <v>10</v>
      </c>
      <c r="AC138" s="16">
        <v>20</v>
      </c>
    </row>
    <row r="139" spans="1:29" ht="14.5" x14ac:dyDescent="0.3">
      <c r="A139" s="33" t="s">
        <v>30</v>
      </c>
      <c r="B139" s="14" t="s">
        <v>293</v>
      </c>
      <c r="C139" s="14" t="s">
        <v>23</v>
      </c>
      <c r="D139" s="33" t="s">
        <v>23</v>
      </c>
      <c r="E139" s="16" t="s">
        <v>45</v>
      </c>
      <c r="F139" s="16" t="s">
        <v>201</v>
      </c>
      <c r="G139" s="13" t="s">
        <v>179</v>
      </c>
      <c r="H139" s="17" t="s">
        <v>175</v>
      </c>
      <c r="I139" s="18" t="s">
        <v>216</v>
      </c>
      <c r="J139" s="13" t="s">
        <v>246</v>
      </c>
      <c r="K139" s="14" t="s">
        <v>78</v>
      </c>
      <c r="L139" s="20">
        <f t="shared" ref="L139:Q140" si="101">O139*1.05</f>
        <v>3.0870000000000002</v>
      </c>
      <c r="M139" s="20">
        <f t="shared" si="101"/>
        <v>2.7562500000000001</v>
      </c>
      <c r="N139" s="20">
        <f t="shared" si="101"/>
        <v>3.8587500000000006</v>
      </c>
      <c r="O139" s="20">
        <f t="shared" si="101"/>
        <v>2.94</v>
      </c>
      <c r="P139" s="20">
        <f t="shared" si="101"/>
        <v>2.625</v>
      </c>
      <c r="Q139" s="20">
        <f t="shared" si="101"/>
        <v>3.6750000000000003</v>
      </c>
      <c r="R139" s="16">
        <v>2.8</v>
      </c>
      <c r="S139" s="16">
        <v>2.5</v>
      </c>
      <c r="T139" s="16">
        <v>3.5</v>
      </c>
      <c r="U139" s="20">
        <f>R139*0.95</f>
        <v>2.6599999999999997</v>
      </c>
      <c r="V139" s="20">
        <f t="shared" ref="V139:AC140" si="102">S139*0.95</f>
        <v>2.375</v>
      </c>
      <c r="W139" s="20">
        <f t="shared" si="102"/>
        <v>3.3249999999999997</v>
      </c>
      <c r="X139" s="20">
        <f t="shared" si="102"/>
        <v>2.5269999999999997</v>
      </c>
      <c r="Y139" s="20">
        <f t="shared" si="102"/>
        <v>2.2562500000000001</v>
      </c>
      <c r="Z139" s="20">
        <f t="shared" si="102"/>
        <v>3.1587499999999995</v>
      </c>
      <c r="AA139" s="20">
        <f t="shared" si="102"/>
        <v>2.4006499999999997</v>
      </c>
      <c r="AB139" s="20">
        <f t="shared" si="102"/>
        <v>2.1434375000000001</v>
      </c>
      <c r="AC139" s="20">
        <f t="shared" si="102"/>
        <v>3.0008124999999994</v>
      </c>
    </row>
    <row r="140" spans="1:29" ht="14.5" x14ac:dyDescent="0.3">
      <c r="A140" s="33" t="s">
        <v>30</v>
      </c>
      <c r="B140" s="14" t="s">
        <v>36</v>
      </c>
      <c r="C140" s="14" t="s">
        <v>23</v>
      </c>
      <c r="D140" s="33" t="s">
        <v>23</v>
      </c>
      <c r="E140" s="16" t="s">
        <v>45</v>
      </c>
      <c r="F140" s="16" t="s">
        <v>201</v>
      </c>
      <c r="G140" s="13" t="s">
        <v>179</v>
      </c>
      <c r="H140" s="17" t="s">
        <v>175</v>
      </c>
      <c r="I140" s="18" t="s">
        <v>216</v>
      </c>
      <c r="J140" s="13" t="s">
        <v>246</v>
      </c>
      <c r="K140" s="14" t="s">
        <v>78</v>
      </c>
      <c r="L140" s="20">
        <f t="shared" si="101"/>
        <v>3.1972499999999999</v>
      </c>
      <c r="M140" s="20">
        <f t="shared" si="101"/>
        <v>2.7562500000000001</v>
      </c>
      <c r="N140" s="20">
        <f t="shared" si="101"/>
        <v>3.8587500000000006</v>
      </c>
      <c r="O140" s="20">
        <f t="shared" si="101"/>
        <v>3.0449999999999999</v>
      </c>
      <c r="P140" s="20">
        <f t="shared" si="101"/>
        <v>2.625</v>
      </c>
      <c r="Q140" s="20">
        <f t="shared" si="101"/>
        <v>3.6750000000000003</v>
      </c>
      <c r="R140" s="16">
        <v>2.9</v>
      </c>
      <c r="S140" s="16">
        <v>2.5</v>
      </c>
      <c r="T140" s="16">
        <v>3.5</v>
      </c>
      <c r="U140" s="20">
        <f>R140*0.95</f>
        <v>2.7549999999999999</v>
      </c>
      <c r="V140" s="20">
        <f t="shared" si="102"/>
        <v>2.375</v>
      </c>
      <c r="W140" s="20">
        <f t="shared" si="102"/>
        <v>3.3249999999999997</v>
      </c>
      <c r="X140" s="20">
        <f t="shared" si="102"/>
        <v>2.6172499999999999</v>
      </c>
      <c r="Y140" s="20">
        <f t="shared" si="102"/>
        <v>2.2562500000000001</v>
      </c>
      <c r="Z140" s="20">
        <f t="shared" si="102"/>
        <v>3.1587499999999995</v>
      </c>
      <c r="AA140" s="20">
        <f t="shared" si="102"/>
        <v>2.4863874999999998</v>
      </c>
      <c r="AB140" s="20">
        <f t="shared" si="102"/>
        <v>2.1434375000000001</v>
      </c>
      <c r="AC140" s="20">
        <f t="shared" si="102"/>
        <v>3.0008124999999994</v>
      </c>
    </row>
    <row r="141" spans="1:29" ht="14.5" x14ac:dyDescent="0.3">
      <c r="A141" s="33" t="s">
        <v>30</v>
      </c>
      <c r="B141" s="14" t="s">
        <v>284</v>
      </c>
      <c r="C141" s="14" t="s">
        <v>23</v>
      </c>
      <c r="D141" s="33" t="s">
        <v>23</v>
      </c>
      <c r="E141" s="16" t="s">
        <v>54</v>
      </c>
      <c r="F141" s="16" t="s">
        <v>195</v>
      </c>
      <c r="G141" s="13" t="s">
        <v>179</v>
      </c>
      <c r="H141" s="17" t="s">
        <v>175</v>
      </c>
      <c r="I141" s="18" t="s">
        <v>216</v>
      </c>
      <c r="J141" s="13" t="s">
        <v>246</v>
      </c>
      <c r="K141" s="14" t="s">
        <v>217</v>
      </c>
      <c r="L141" s="16">
        <v>50</v>
      </c>
      <c r="M141" s="16"/>
      <c r="N141" s="16"/>
      <c r="O141" s="16">
        <v>50</v>
      </c>
      <c r="P141" s="16"/>
      <c r="Q141" s="16"/>
      <c r="R141" s="16">
        <v>50</v>
      </c>
      <c r="S141" s="16"/>
      <c r="T141" s="16"/>
      <c r="U141" s="16">
        <v>50</v>
      </c>
      <c r="V141" s="13"/>
      <c r="W141" s="13"/>
      <c r="X141" s="16">
        <v>50</v>
      </c>
      <c r="Y141" s="16"/>
      <c r="Z141" s="16"/>
      <c r="AA141" s="16">
        <v>50</v>
      </c>
      <c r="AB141" s="13"/>
      <c r="AC141" s="13"/>
    </row>
    <row r="142" spans="1:29" ht="14.5" x14ac:dyDescent="0.3">
      <c r="A142" s="33" t="s">
        <v>30</v>
      </c>
      <c r="B142" s="14" t="s">
        <v>36</v>
      </c>
      <c r="C142" s="14" t="s">
        <v>23</v>
      </c>
      <c r="D142" s="33" t="s">
        <v>23</v>
      </c>
      <c r="E142" s="16" t="s">
        <v>54</v>
      </c>
      <c r="F142" s="16" t="s">
        <v>195</v>
      </c>
      <c r="G142" s="13" t="s">
        <v>179</v>
      </c>
      <c r="H142" s="17" t="s">
        <v>175</v>
      </c>
      <c r="I142" s="18" t="s">
        <v>216</v>
      </c>
      <c r="J142" s="13" t="s">
        <v>246</v>
      </c>
      <c r="K142" s="14" t="s">
        <v>217</v>
      </c>
      <c r="L142" s="16">
        <v>157</v>
      </c>
      <c r="M142" s="16"/>
      <c r="N142" s="16"/>
      <c r="O142" s="16">
        <v>157</v>
      </c>
      <c r="P142" s="16"/>
      <c r="Q142" s="16"/>
      <c r="R142" s="16">
        <v>157</v>
      </c>
      <c r="S142" s="16"/>
      <c r="T142" s="16"/>
      <c r="U142" s="16">
        <v>157</v>
      </c>
      <c r="V142" s="13"/>
      <c r="W142" s="13"/>
      <c r="X142" s="16">
        <v>157</v>
      </c>
      <c r="Y142" s="16"/>
      <c r="Z142" s="16"/>
      <c r="AA142" s="16">
        <v>157</v>
      </c>
      <c r="AB142" s="13"/>
      <c r="AC142" s="13"/>
    </row>
    <row r="143" spans="1:29" ht="26" x14ac:dyDescent="0.35">
      <c r="A143" s="33" t="s">
        <v>30</v>
      </c>
      <c r="B143" s="14" t="s">
        <v>23</v>
      </c>
      <c r="C143" s="14" t="s">
        <v>23</v>
      </c>
      <c r="D143" s="33" t="s">
        <v>23</v>
      </c>
      <c r="E143" s="36" t="s">
        <v>280</v>
      </c>
      <c r="F143" s="16" t="s">
        <v>245</v>
      </c>
      <c r="G143" s="13" t="s">
        <v>179</v>
      </c>
      <c r="H143" s="17" t="s">
        <v>175</v>
      </c>
      <c r="I143" s="5" t="s">
        <v>244</v>
      </c>
      <c r="J143" s="13" t="s">
        <v>247</v>
      </c>
      <c r="K143" s="14" t="s">
        <v>78</v>
      </c>
      <c r="L143" s="36">
        <v>12.4</v>
      </c>
      <c r="M143" s="36">
        <v>8</v>
      </c>
      <c r="N143" s="36">
        <v>15</v>
      </c>
      <c r="O143" s="36">
        <v>12.4</v>
      </c>
      <c r="P143" s="36">
        <v>8</v>
      </c>
      <c r="Q143" s="36">
        <v>15</v>
      </c>
      <c r="R143" s="36">
        <v>12.4</v>
      </c>
      <c r="S143" s="36">
        <v>8</v>
      </c>
      <c r="T143" s="36">
        <v>15</v>
      </c>
      <c r="U143" s="36">
        <v>12.4</v>
      </c>
      <c r="V143" s="36">
        <v>8</v>
      </c>
      <c r="W143" s="36">
        <v>15</v>
      </c>
      <c r="X143" s="36">
        <v>12.4</v>
      </c>
      <c r="Y143" s="36">
        <v>8</v>
      </c>
      <c r="Z143" s="36">
        <v>15</v>
      </c>
      <c r="AA143" s="36">
        <v>12.4</v>
      </c>
      <c r="AB143" s="36">
        <v>8</v>
      </c>
      <c r="AC143" s="36">
        <v>15</v>
      </c>
    </row>
    <row r="144" spans="1:29" ht="14.5" x14ac:dyDescent="0.35">
      <c r="A144" s="33" t="s">
        <v>30</v>
      </c>
      <c r="B144" s="14" t="s">
        <v>23</v>
      </c>
      <c r="C144" s="14" t="s">
        <v>23</v>
      </c>
      <c r="D144" s="33" t="s">
        <v>23</v>
      </c>
      <c r="E144" s="36" t="s">
        <v>281</v>
      </c>
      <c r="F144" s="16" t="s">
        <v>195</v>
      </c>
      <c r="G144" s="13" t="s">
        <v>179</v>
      </c>
      <c r="H144" s="17" t="s">
        <v>175</v>
      </c>
      <c r="I144" s="5" t="s">
        <v>244</v>
      </c>
      <c r="J144" s="13" t="s">
        <v>247</v>
      </c>
      <c r="K144" s="33" t="s">
        <v>78</v>
      </c>
      <c r="L144" s="36">
        <v>129</v>
      </c>
      <c r="M144" s="41">
        <f>L144*0.75</f>
        <v>96.75</v>
      </c>
      <c r="N144" s="41">
        <f>L144*1.25</f>
        <v>161.25</v>
      </c>
      <c r="O144" s="36">
        <v>129</v>
      </c>
      <c r="P144" s="41">
        <f>O144*0.75</f>
        <v>96.75</v>
      </c>
      <c r="Q144" s="41">
        <f>O144*1.25</f>
        <v>161.25</v>
      </c>
      <c r="R144" s="36">
        <v>129</v>
      </c>
      <c r="S144" s="41">
        <f>R144*0.75</f>
        <v>96.75</v>
      </c>
      <c r="T144" s="41">
        <f>R144*1.25</f>
        <v>161.25</v>
      </c>
      <c r="U144" s="36">
        <v>129</v>
      </c>
      <c r="V144" s="41">
        <f>U144*0.75</f>
        <v>96.75</v>
      </c>
      <c r="W144" s="41">
        <f>U144*1.25</f>
        <v>161.25</v>
      </c>
      <c r="X144" s="36">
        <v>129</v>
      </c>
      <c r="Y144" s="41">
        <f>X144*0.75</f>
        <v>96.75</v>
      </c>
      <c r="Z144" s="41">
        <f>X144*1.25</f>
        <v>161.25</v>
      </c>
      <c r="AA144" s="36">
        <v>129</v>
      </c>
      <c r="AB144" s="41">
        <f>AA144*0.75</f>
        <v>96.75</v>
      </c>
      <c r="AC144" s="41">
        <f>AA144*1.25</f>
        <v>161.25</v>
      </c>
    </row>
    <row r="145" spans="1:29" x14ac:dyDescent="0.3">
      <c r="A145" s="33" t="s">
        <v>30</v>
      </c>
      <c r="B145" s="14" t="s">
        <v>261</v>
      </c>
      <c r="C145" s="14" t="s">
        <v>23</v>
      </c>
      <c r="D145" s="33" t="s">
        <v>23</v>
      </c>
      <c r="E145" s="16" t="s">
        <v>46</v>
      </c>
      <c r="F145" s="16" t="s">
        <v>196</v>
      </c>
      <c r="G145" s="13" t="s">
        <v>177</v>
      </c>
      <c r="H145" s="13" t="s">
        <v>173</v>
      </c>
      <c r="I145" s="13" t="s">
        <v>171</v>
      </c>
      <c r="J145" s="13" t="s">
        <v>172</v>
      </c>
      <c r="K145" s="14" t="s">
        <v>78</v>
      </c>
      <c r="L145" s="16">
        <v>0.75</v>
      </c>
      <c r="M145" s="16">
        <v>0.6</v>
      </c>
      <c r="N145" s="16">
        <v>0.9</v>
      </c>
      <c r="O145" s="16">
        <v>0.75</v>
      </c>
      <c r="P145" s="16">
        <v>0.6</v>
      </c>
      <c r="Q145" s="16">
        <v>0.9</v>
      </c>
      <c r="R145" s="16">
        <v>0.75</v>
      </c>
      <c r="S145" s="16">
        <v>0.6</v>
      </c>
      <c r="T145" s="16">
        <v>0.9</v>
      </c>
      <c r="U145" s="16">
        <v>0.75</v>
      </c>
      <c r="V145" s="16">
        <v>0.6</v>
      </c>
      <c r="W145" s="16">
        <v>0.9</v>
      </c>
      <c r="X145" s="16">
        <v>0.75</v>
      </c>
      <c r="Y145" s="16">
        <v>0.6</v>
      </c>
      <c r="Z145" s="16">
        <v>0.9</v>
      </c>
      <c r="AA145" s="16">
        <v>0.75</v>
      </c>
      <c r="AB145" s="16">
        <v>0.6</v>
      </c>
      <c r="AC145" s="16">
        <v>0.9</v>
      </c>
    </row>
    <row r="146" spans="1:29" x14ac:dyDescent="0.3">
      <c r="A146" s="33" t="s">
        <v>30</v>
      </c>
      <c r="B146" s="14" t="s">
        <v>260</v>
      </c>
      <c r="C146" s="14" t="s">
        <v>23</v>
      </c>
      <c r="D146" s="33" t="s">
        <v>23</v>
      </c>
      <c r="E146" s="16" t="s">
        <v>46</v>
      </c>
      <c r="F146" s="16" t="s">
        <v>196</v>
      </c>
      <c r="G146" s="13" t="s">
        <v>177</v>
      </c>
      <c r="H146" s="13" t="s">
        <v>173</v>
      </c>
      <c r="I146" s="13" t="s">
        <v>171</v>
      </c>
      <c r="J146" s="13" t="s">
        <v>172</v>
      </c>
      <c r="K146" s="33" t="s">
        <v>217</v>
      </c>
      <c r="L146" s="16">
        <v>1</v>
      </c>
      <c r="M146" s="16"/>
      <c r="N146" s="16"/>
      <c r="O146" s="16">
        <v>1</v>
      </c>
      <c r="P146" s="16"/>
      <c r="Q146" s="16"/>
      <c r="R146" s="16">
        <v>1</v>
      </c>
      <c r="S146" s="16"/>
      <c r="T146" s="16"/>
      <c r="U146" s="13">
        <v>0.95</v>
      </c>
      <c r="V146" s="13"/>
      <c r="W146" s="13"/>
      <c r="X146" s="16">
        <v>0.9</v>
      </c>
      <c r="Y146" s="16"/>
      <c r="Z146" s="16"/>
      <c r="AA146" s="13">
        <v>0.85</v>
      </c>
      <c r="AB146" s="13"/>
      <c r="AC146" s="13"/>
    </row>
    <row r="147" spans="1:29" x14ac:dyDescent="0.3">
      <c r="A147" s="33" t="s">
        <v>30</v>
      </c>
      <c r="B147" s="14" t="s">
        <v>283</v>
      </c>
      <c r="C147" s="14" t="s">
        <v>23</v>
      </c>
      <c r="D147" s="33" t="s">
        <v>23</v>
      </c>
      <c r="E147" s="16" t="s">
        <v>46</v>
      </c>
      <c r="F147" s="16" t="s">
        <v>196</v>
      </c>
      <c r="G147" s="13" t="s">
        <v>177</v>
      </c>
      <c r="H147" s="13" t="s">
        <v>173</v>
      </c>
      <c r="I147" s="13" t="s">
        <v>171</v>
      </c>
      <c r="J147" s="13" t="s">
        <v>172</v>
      </c>
      <c r="K147" s="14" t="s">
        <v>78</v>
      </c>
      <c r="L147" s="16">
        <v>1</v>
      </c>
      <c r="M147" s="16"/>
      <c r="N147" s="16"/>
      <c r="O147" s="16">
        <v>1</v>
      </c>
      <c r="P147" s="16"/>
      <c r="Q147" s="16"/>
      <c r="R147" s="16">
        <v>1</v>
      </c>
      <c r="S147" s="16"/>
      <c r="T147" s="16"/>
      <c r="U147" s="16">
        <v>1</v>
      </c>
      <c r="V147" s="16"/>
      <c r="W147" s="16"/>
      <c r="X147" s="16">
        <v>1</v>
      </c>
      <c r="Y147" s="16"/>
      <c r="Z147" s="16"/>
      <c r="AA147" s="16">
        <v>1</v>
      </c>
      <c r="AB147" s="16"/>
      <c r="AC147" s="16"/>
    </row>
    <row r="148" spans="1:29" x14ac:dyDescent="0.3">
      <c r="A148" s="33" t="s">
        <v>30</v>
      </c>
      <c r="B148" s="14" t="s">
        <v>44</v>
      </c>
      <c r="C148" s="14" t="s">
        <v>23</v>
      </c>
      <c r="D148" s="33" t="s">
        <v>23</v>
      </c>
      <c r="E148" s="16" t="s">
        <v>46</v>
      </c>
      <c r="F148" s="16" t="s">
        <v>196</v>
      </c>
      <c r="G148" s="13" t="s">
        <v>177</v>
      </c>
      <c r="H148" s="13" t="s">
        <v>173</v>
      </c>
      <c r="I148" s="13" t="s">
        <v>171</v>
      </c>
      <c r="J148" s="13" t="s">
        <v>172</v>
      </c>
      <c r="K148" s="14" t="s">
        <v>217</v>
      </c>
      <c r="L148" s="16">
        <v>0</v>
      </c>
      <c r="M148" s="16"/>
      <c r="N148" s="16"/>
      <c r="O148" s="16">
        <v>0</v>
      </c>
      <c r="P148" s="16"/>
      <c r="Q148" s="16"/>
      <c r="R148" s="16">
        <v>0</v>
      </c>
      <c r="S148" s="16"/>
      <c r="T148" s="16"/>
      <c r="U148" s="13">
        <v>0</v>
      </c>
      <c r="V148" s="13"/>
      <c r="W148" s="13"/>
      <c r="X148" s="16">
        <v>0</v>
      </c>
      <c r="Y148" s="16"/>
      <c r="Z148" s="16"/>
      <c r="AA148" s="13">
        <v>0</v>
      </c>
      <c r="AB148" s="13"/>
      <c r="AC148" s="13"/>
    </row>
    <row r="149" spans="1:29" x14ac:dyDescent="0.3">
      <c r="A149" s="33" t="s">
        <v>30</v>
      </c>
      <c r="B149" s="14" t="s">
        <v>43</v>
      </c>
      <c r="C149" s="14" t="s">
        <v>23</v>
      </c>
      <c r="D149" s="33" t="s">
        <v>23</v>
      </c>
      <c r="E149" s="16" t="s">
        <v>47</v>
      </c>
      <c r="F149" s="16" t="s">
        <v>196</v>
      </c>
      <c r="G149" s="13" t="s">
        <v>177</v>
      </c>
      <c r="H149" s="13" t="s">
        <v>173</v>
      </c>
      <c r="I149" s="13" t="s">
        <v>171</v>
      </c>
      <c r="J149" s="13" t="s">
        <v>172</v>
      </c>
      <c r="K149" s="14" t="s">
        <v>78</v>
      </c>
      <c r="L149" s="16">
        <v>0.75</v>
      </c>
      <c r="M149" s="16">
        <v>0.6</v>
      </c>
      <c r="N149" s="16">
        <v>0.9</v>
      </c>
      <c r="O149" s="16">
        <v>0.75</v>
      </c>
      <c r="P149" s="16">
        <v>0.6</v>
      </c>
      <c r="Q149" s="16">
        <v>0.9</v>
      </c>
      <c r="R149" s="16">
        <v>0.75</v>
      </c>
      <c r="S149" s="16">
        <v>0.6</v>
      </c>
      <c r="T149" s="16">
        <v>0.9</v>
      </c>
      <c r="U149" s="16">
        <v>0.75</v>
      </c>
      <c r="V149" s="16">
        <v>0.6</v>
      </c>
      <c r="W149" s="16">
        <v>0.9</v>
      </c>
      <c r="X149" s="16">
        <v>0.75</v>
      </c>
      <c r="Y149" s="16">
        <v>0.6</v>
      </c>
      <c r="Z149" s="16">
        <v>0.9</v>
      </c>
      <c r="AA149" s="16">
        <v>0.75</v>
      </c>
      <c r="AB149" s="16">
        <v>0.6</v>
      </c>
      <c r="AC149" s="16">
        <v>0.9</v>
      </c>
    </row>
    <row r="150" spans="1:29" ht="14.5" x14ac:dyDescent="0.35">
      <c r="A150" s="14" t="s">
        <v>31</v>
      </c>
      <c r="B150" s="14" t="s">
        <v>23</v>
      </c>
      <c r="C150" s="14" t="s">
        <v>159</v>
      </c>
      <c r="D150" s="33" t="s">
        <v>223</v>
      </c>
      <c r="E150" s="16" t="s">
        <v>24</v>
      </c>
      <c r="F150" s="16" t="s">
        <v>204</v>
      </c>
      <c r="G150" s="16" t="s">
        <v>178</v>
      </c>
      <c r="H150" s="13" t="s">
        <v>174</v>
      </c>
      <c r="I150" s="4" t="s">
        <v>257</v>
      </c>
      <c r="J150" s="13"/>
      <c r="K150" s="14" t="s">
        <v>78</v>
      </c>
      <c r="L150" s="15">
        <f t="shared" ref="L150:P155" si="103">O150*1.05</f>
        <v>1102.5</v>
      </c>
      <c r="M150" s="15">
        <f t="shared" si="103"/>
        <v>992.25</v>
      </c>
      <c r="N150" s="15">
        <f t="shared" si="103"/>
        <v>1212.75</v>
      </c>
      <c r="O150" s="15">
        <f t="shared" si="103"/>
        <v>1050</v>
      </c>
      <c r="P150" s="15">
        <f t="shared" si="103"/>
        <v>945</v>
      </c>
      <c r="Q150" s="15">
        <f>T150*1.05</f>
        <v>1155</v>
      </c>
      <c r="R150" s="15">
        <v>1000</v>
      </c>
      <c r="S150" s="15">
        <v>900</v>
      </c>
      <c r="T150" s="15">
        <v>1100</v>
      </c>
      <c r="U150" s="15">
        <f>R150*0.95</f>
        <v>950</v>
      </c>
      <c r="V150" s="15">
        <f t="shared" ref="V150:AC155" si="104">S150*0.95</f>
        <v>855</v>
      </c>
      <c r="W150" s="15">
        <f t="shared" si="104"/>
        <v>1045</v>
      </c>
      <c r="X150" s="15">
        <f t="shared" si="104"/>
        <v>902.5</v>
      </c>
      <c r="Y150" s="15">
        <f t="shared" si="104"/>
        <v>812.25</v>
      </c>
      <c r="Z150" s="15">
        <f t="shared" si="104"/>
        <v>992.75</v>
      </c>
      <c r="AA150" s="15">
        <f t="shared" si="104"/>
        <v>857.375</v>
      </c>
      <c r="AB150" s="15">
        <f t="shared" si="104"/>
        <v>771.63749999999993</v>
      </c>
      <c r="AC150" s="15">
        <f t="shared" si="104"/>
        <v>943.11249999999995</v>
      </c>
    </row>
    <row r="151" spans="1:29" ht="14.5" x14ac:dyDescent="0.35">
      <c r="A151" s="33" t="s">
        <v>31</v>
      </c>
      <c r="B151" s="14" t="s">
        <v>23</v>
      </c>
      <c r="C151" s="14" t="s">
        <v>160</v>
      </c>
      <c r="D151" s="33" t="s">
        <v>223</v>
      </c>
      <c r="E151" s="16" t="s">
        <v>24</v>
      </c>
      <c r="F151" s="16" t="s">
        <v>204</v>
      </c>
      <c r="G151" s="16" t="s">
        <v>178</v>
      </c>
      <c r="H151" s="13" t="s">
        <v>174</v>
      </c>
      <c r="I151" s="4" t="s">
        <v>257</v>
      </c>
      <c r="J151" s="13"/>
      <c r="K151" s="14" t="s">
        <v>78</v>
      </c>
      <c r="L151" s="15">
        <f t="shared" si="103"/>
        <v>2205</v>
      </c>
      <c r="M151" s="15">
        <f t="shared" si="103"/>
        <v>1984.5</v>
      </c>
      <c r="N151" s="15">
        <f t="shared" si="103"/>
        <v>2425.5</v>
      </c>
      <c r="O151" s="15">
        <f t="shared" si="103"/>
        <v>2100</v>
      </c>
      <c r="P151" s="15">
        <f t="shared" si="103"/>
        <v>1890</v>
      </c>
      <c r="Q151" s="15">
        <f t="shared" ref="Q151:Q155" si="105">T151*1.05</f>
        <v>2310</v>
      </c>
      <c r="R151" s="15">
        <v>2000</v>
      </c>
      <c r="S151" s="15">
        <v>1800</v>
      </c>
      <c r="T151" s="15">
        <v>2200</v>
      </c>
      <c r="U151" s="15">
        <f t="shared" ref="U151:U155" si="106">R151*0.95</f>
        <v>1900</v>
      </c>
      <c r="V151" s="15">
        <f t="shared" si="104"/>
        <v>1710</v>
      </c>
      <c r="W151" s="15">
        <f t="shared" si="104"/>
        <v>2090</v>
      </c>
      <c r="X151" s="15">
        <f t="shared" si="104"/>
        <v>1805</v>
      </c>
      <c r="Y151" s="15">
        <f t="shared" si="104"/>
        <v>1624.5</v>
      </c>
      <c r="Z151" s="15">
        <f t="shared" si="104"/>
        <v>1985.5</v>
      </c>
      <c r="AA151" s="15">
        <f t="shared" si="104"/>
        <v>1714.75</v>
      </c>
      <c r="AB151" s="15">
        <f t="shared" si="104"/>
        <v>1543.2749999999999</v>
      </c>
      <c r="AC151" s="15">
        <f t="shared" si="104"/>
        <v>1886.2249999999999</v>
      </c>
    </row>
    <row r="152" spans="1:29" ht="14.5" x14ac:dyDescent="0.35">
      <c r="A152" s="33" t="s">
        <v>31</v>
      </c>
      <c r="B152" s="14" t="s">
        <v>23</v>
      </c>
      <c r="C152" s="14" t="s">
        <v>161</v>
      </c>
      <c r="D152" s="33" t="s">
        <v>223</v>
      </c>
      <c r="E152" s="16" t="s">
        <v>24</v>
      </c>
      <c r="F152" s="16" t="s">
        <v>204</v>
      </c>
      <c r="G152" s="16" t="s">
        <v>178</v>
      </c>
      <c r="H152" s="13" t="s">
        <v>174</v>
      </c>
      <c r="I152" s="4" t="s">
        <v>257</v>
      </c>
      <c r="J152" s="13"/>
      <c r="K152" s="14" t="s">
        <v>78</v>
      </c>
      <c r="L152" s="15">
        <f t="shared" si="103"/>
        <v>4410</v>
      </c>
      <c r="M152" s="15">
        <f t="shared" si="103"/>
        <v>4189.5</v>
      </c>
      <c r="N152" s="15">
        <f t="shared" si="103"/>
        <v>4630.5</v>
      </c>
      <c r="O152" s="15">
        <f t="shared" si="103"/>
        <v>4200</v>
      </c>
      <c r="P152" s="15">
        <f t="shared" si="103"/>
        <v>3990</v>
      </c>
      <c r="Q152" s="15">
        <f t="shared" si="105"/>
        <v>4410</v>
      </c>
      <c r="R152" s="16">
        <v>4000</v>
      </c>
      <c r="S152" s="16">
        <v>3800</v>
      </c>
      <c r="T152" s="16">
        <v>4200</v>
      </c>
      <c r="U152" s="15">
        <f t="shared" si="106"/>
        <v>3800</v>
      </c>
      <c r="V152" s="15">
        <f t="shared" si="104"/>
        <v>3610</v>
      </c>
      <c r="W152" s="15">
        <f t="shared" si="104"/>
        <v>3990</v>
      </c>
      <c r="X152" s="15">
        <f t="shared" si="104"/>
        <v>3610</v>
      </c>
      <c r="Y152" s="15">
        <f t="shared" si="104"/>
        <v>3429.5</v>
      </c>
      <c r="Z152" s="15">
        <f t="shared" si="104"/>
        <v>3790.5</v>
      </c>
      <c r="AA152" s="15">
        <f t="shared" si="104"/>
        <v>3429.5</v>
      </c>
      <c r="AB152" s="15">
        <f t="shared" si="104"/>
        <v>3258.0249999999996</v>
      </c>
      <c r="AC152" s="15">
        <f t="shared" si="104"/>
        <v>3600.9749999999999</v>
      </c>
    </row>
    <row r="153" spans="1:29" ht="14.5" x14ac:dyDescent="0.35">
      <c r="A153" s="33" t="s">
        <v>31</v>
      </c>
      <c r="B153" s="14" t="s">
        <v>23</v>
      </c>
      <c r="C153" s="14" t="s">
        <v>221</v>
      </c>
      <c r="D153" s="33" t="s">
        <v>224</v>
      </c>
      <c r="E153" s="16" t="s">
        <v>24</v>
      </c>
      <c r="F153" s="16" t="s">
        <v>204</v>
      </c>
      <c r="G153" s="16" t="s">
        <v>178</v>
      </c>
      <c r="H153" s="13" t="s">
        <v>174</v>
      </c>
      <c r="I153" s="4" t="s">
        <v>257</v>
      </c>
      <c r="J153" s="13"/>
      <c r="K153" s="14" t="s">
        <v>78</v>
      </c>
      <c r="L153" s="15">
        <f t="shared" si="103"/>
        <v>5292</v>
      </c>
      <c r="M153" s="15">
        <f t="shared" si="103"/>
        <v>5071.5</v>
      </c>
      <c r="N153" s="15">
        <f t="shared" si="103"/>
        <v>5512.5</v>
      </c>
      <c r="O153" s="15">
        <f t="shared" si="103"/>
        <v>5040</v>
      </c>
      <c r="P153" s="15">
        <f t="shared" si="103"/>
        <v>4830</v>
      </c>
      <c r="Q153" s="15">
        <f t="shared" si="105"/>
        <v>5250</v>
      </c>
      <c r="R153" s="16">
        <v>4800</v>
      </c>
      <c r="S153" s="16">
        <v>4600</v>
      </c>
      <c r="T153" s="16">
        <v>5000</v>
      </c>
      <c r="U153" s="15">
        <f t="shared" si="106"/>
        <v>4560</v>
      </c>
      <c r="V153" s="15">
        <f t="shared" si="104"/>
        <v>4370</v>
      </c>
      <c r="W153" s="15">
        <f t="shared" si="104"/>
        <v>4750</v>
      </c>
      <c r="X153" s="15">
        <f t="shared" si="104"/>
        <v>4332</v>
      </c>
      <c r="Y153" s="15">
        <f t="shared" si="104"/>
        <v>4151.5</v>
      </c>
      <c r="Z153" s="15">
        <f t="shared" si="104"/>
        <v>4512.5</v>
      </c>
      <c r="AA153" s="15">
        <f t="shared" si="104"/>
        <v>4115.3999999999996</v>
      </c>
      <c r="AB153" s="15">
        <f t="shared" si="104"/>
        <v>3943.9249999999997</v>
      </c>
      <c r="AC153" s="15">
        <f t="shared" si="104"/>
        <v>4286.875</v>
      </c>
    </row>
    <row r="154" spans="1:29" ht="14.5" x14ac:dyDescent="0.35">
      <c r="A154" s="33" t="s">
        <v>31</v>
      </c>
      <c r="B154" s="14" t="s">
        <v>23</v>
      </c>
      <c r="C154" s="14" t="s">
        <v>162</v>
      </c>
      <c r="D154" s="33" t="s">
        <v>227</v>
      </c>
      <c r="E154" s="16" t="s">
        <v>24</v>
      </c>
      <c r="F154" s="16" t="s">
        <v>204</v>
      </c>
      <c r="G154" s="16" t="s">
        <v>178</v>
      </c>
      <c r="H154" s="13" t="s">
        <v>174</v>
      </c>
      <c r="I154" s="4" t="s">
        <v>257</v>
      </c>
      <c r="J154" s="13"/>
      <c r="K154" s="14" t="s">
        <v>78</v>
      </c>
      <c r="L154" s="15">
        <f t="shared" si="103"/>
        <v>4961.25</v>
      </c>
      <c r="M154" s="15">
        <f t="shared" si="103"/>
        <v>8820</v>
      </c>
      <c r="N154" s="15">
        <f t="shared" si="103"/>
        <v>13230</v>
      </c>
      <c r="O154" s="15">
        <f t="shared" si="103"/>
        <v>4725</v>
      </c>
      <c r="P154" s="15">
        <f t="shared" si="103"/>
        <v>8400</v>
      </c>
      <c r="Q154" s="15">
        <f t="shared" si="105"/>
        <v>12600</v>
      </c>
      <c r="R154" s="16">
        <v>4500</v>
      </c>
      <c r="S154" s="16">
        <v>8000</v>
      </c>
      <c r="T154" s="16">
        <v>12000</v>
      </c>
      <c r="U154" s="15">
        <f t="shared" si="106"/>
        <v>4275</v>
      </c>
      <c r="V154" s="15">
        <f t="shared" si="104"/>
        <v>7600</v>
      </c>
      <c r="W154" s="15">
        <f t="shared" si="104"/>
        <v>11400</v>
      </c>
      <c r="X154" s="15">
        <f t="shared" si="104"/>
        <v>4061.25</v>
      </c>
      <c r="Y154" s="15">
        <f t="shared" si="104"/>
        <v>7220</v>
      </c>
      <c r="Z154" s="15">
        <f t="shared" si="104"/>
        <v>10830</v>
      </c>
      <c r="AA154" s="15">
        <f t="shared" si="104"/>
        <v>3858.1875</v>
      </c>
      <c r="AB154" s="15">
        <f t="shared" si="104"/>
        <v>6859</v>
      </c>
      <c r="AC154" s="15">
        <f t="shared" si="104"/>
        <v>10288.5</v>
      </c>
    </row>
    <row r="155" spans="1:29" ht="26" x14ac:dyDescent="0.35">
      <c r="A155" s="33" t="s">
        <v>31</v>
      </c>
      <c r="B155" s="33" t="s">
        <v>23</v>
      </c>
      <c r="C155" s="33" t="s">
        <v>225</v>
      </c>
      <c r="D155" s="33" t="s">
        <v>226</v>
      </c>
      <c r="E155" s="16" t="s">
        <v>24</v>
      </c>
      <c r="F155" s="16" t="s">
        <v>204</v>
      </c>
      <c r="G155" s="16" t="s">
        <v>178</v>
      </c>
      <c r="H155" s="13" t="s">
        <v>174</v>
      </c>
      <c r="I155" s="4" t="s">
        <v>257</v>
      </c>
      <c r="J155" s="13"/>
      <c r="K155" s="33" t="s">
        <v>78</v>
      </c>
      <c r="L155" s="15">
        <f t="shared" si="103"/>
        <v>6835.5</v>
      </c>
      <c r="M155" s="15">
        <f t="shared" si="103"/>
        <v>8820</v>
      </c>
      <c r="N155" s="15">
        <f t="shared" si="103"/>
        <v>13230</v>
      </c>
      <c r="O155" s="15">
        <f t="shared" si="103"/>
        <v>6510</v>
      </c>
      <c r="P155" s="15">
        <f t="shared" si="103"/>
        <v>8400</v>
      </c>
      <c r="Q155" s="15">
        <f t="shared" si="105"/>
        <v>12600</v>
      </c>
      <c r="R155" s="16">
        <v>6200</v>
      </c>
      <c r="S155" s="16">
        <v>8000</v>
      </c>
      <c r="T155" s="16">
        <v>12000</v>
      </c>
      <c r="U155" s="15">
        <f t="shared" si="106"/>
        <v>5890</v>
      </c>
      <c r="V155" s="15">
        <f t="shared" si="104"/>
        <v>7600</v>
      </c>
      <c r="W155" s="15">
        <f t="shared" si="104"/>
        <v>11400</v>
      </c>
      <c r="X155" s="15">
        <f t="shared" si="104"/>
        <v>5595.5</v>
      </c>
      <c r="Y155" s="15">
        <f t="shared" si="104"/>
        <v>7220</v>
      </c>
      <c r="Z155" s="15">
        <f t="shared" si="104"/>
        <v>10830</v>
      </c>
      <c r="AA155" s="15">
        <f t="shared" si="104"/>
        <v>5315.7249999999995</v>
      </c>
      <c r="AB155" s="15">
        <f t="shared" si="104"/>
        <v>6859</v>
      </c>
      <c r="AC155" s="15">
        <f t="shared" si="104"/>
        <v>10288.5</v>
      </c>
    </row>
    <row r="156" spans="1:29" x14ac:dyDescent="0.3">
      <c r="A156" s="33" t="s">
        <v>31</v>
      </c>
      <c r="B156" s="14" t="s">
        <v>23</v>
      </c>
      <c r="C156" s="14" t="s">
        <v>159</v>
      </c>
      <c r="D156" s="33" t="s">
        <v>223</v>
      </c>
      <c r="E156" s="16" t="s">
        <v>25</v>
      </c>
      <c r="F156" s="16" t="s">
        <v>204</v>
      </c>
      <c r="G156" s="16" t="s">
        <v>178</v>
      </c>
      <c r="H156" s="13" t="s">
        <v>174</v>
      </c>
      <c r="I156" s="13"/>
      <c r="J156" s="13" t="s">
        <v>165</v>
      </c>
      <c r="K156" s="14" t="s">
        <v>78</v>
      </c>
      <c r="L156" s="15">
        <f>L160*0.0875</f>
        <v>43.75</v>
      </c>
      <c r="M156" s="15">
        <f t="shared" ref="M156:N156" si="107">M160*0.0875</f>
        <v>35</v>
      </c>
      <c r="N156" s="15">
        <f t="shared" si="107"/>
        <v>52.5</v>
      </c>
      <c r="O156" s="15">
        <f>O160*0.0875</f>
        <v>43.75</v>
      </c>
      <c r="P156" s="15">
        <f t="shared" ref="P156:Q156" si="108">P160*0.0875</f>
        <v>35</v>
      </c>
      <c r="Q156" s="15">
        <f t="shared" si="108"/>
        <v>52.5</v>
      </c>
      <c r="R156" s="15">
        <f>R160*0.0875</f>
        <v>43.75</v>
      </c>
      <c r="S156" s="15">
        <f t="shared" ref="S156:AC156" si="109">S160*0.0875</f>
        <v>35</v>
      </c>
      <c r="T156" s="15">
        <f t="shared" si="109"/>
        <v>52.5</v>
      </c>
      <c r="U156" s="15">
        <f t="shared" si="109"/>
        <v>43.75</v>
      </c>
      <c r="V156" s="15">
        <f t="shared" si="109"/>
        <v>35</v>
      </c>
      <c r="W156" s="15">
        <f t="shared" si="109"/>
        <v>52.5</v>
      </c>
      <c r="X156" s="15">
        <f t="shared" si="109"/>
        <v>41.5625</v>
      </c>
      <c r="Y156" s="15">
        <f t="shared" si="109"/>
        <v>31.499999999999996</v>
      </c>
      <c r="Z156" s="15">
        <f t="shared" si="109"/>
        <v>52.5</v>
      </c>
      <c r="AA156" s="15">
        <f t="shared" si="109"/>
        <v>41.5625</v>
      </c>
      <c r="AB156" s="15">
        <f t="shared" si="109"/>
        <v>31.499999999999996</v>
      </c>
      <c r="AC156" s="15">
        <f t="shared" si="109"/>
        <v>52.5</v>
      </c>
    </row>
    <row r="157" spans="1:29" x14ac:dyDescent="0.3">
      <c r="A157" s="33" t="s">
        <v>31</v>
      </c>
      <c r="B157" s="14" t="s">
        <v>23</v>
      </c>
      <c r="C157" s="14" t="s">
        <v>160</v>
      </c>
      <c r="D157" s="33" t="s">
        <v>223</v>
      </c>
      <c r="E157" s="16" t="s">
        <v>25</v>
      </c>
      <c r="F157" s="16" t="s">
        <v>204</v>
      </c>
      <c r="G157" s="16" t="s">
        <v>178</v>
      </c>
      <c r="H157" s="13" t="s">
        <v>174</v>
      </c>
      <c r="I157" s="13"/>
      <c r="J157" s="13" t="s">
        <v>165</v>
      </c>
      <c r="K157" s="14" t="s">
        <v>78</v>
      </c>
      <c r="L157" s="15">
        <f>L160*0.1875</f>
        <v>93.75</v>
      </c>
      <c r="M157" s="15">
        <f t="shared" ref="M157:N157" si="110">M160*0.1875</f>
        <v>75</v>
      </c>
      <c r="N157" s="15">
        <f t="shared" si="110"/>
        <v>112.5</v>
      </c>
      <c r="O157" s="15">
        <f>O160*0.1875</f>
        <v>93.75</v>
      </c>
      <c r="P157" s="15">
        <f t="shared" ref="P157:Q157" si="111">P160*0.1875</f>
        <v>75</v>
      </c>
      <c r="Q157" s="15">
        <f t="shared" si="111"/>
        <v>112.5</v>
      </c>
      <c r="R157" s="15">
        <f>R160*0.1875</f>
        <v>93.75</v>
      </c>
      <c r="S157" s="15">
        <f t="shared" ref="S157:AC157" si="112">S160*0.1875</f>
        <v>75</v>
      </c>
      <c r="T157" s="15">
        <f t="shared" si="112"/>
        <v>112.5</v>
      </c>
      <c r="U157" s="15">
        <f t="shared" si="112"/>
        <v>93.75</v>
      </c>
      <c r="V157" s="15">
        <f t="shared" si="112"/>
        <v>75</v>
      </c>
      <c r="W157" s="15">
        <f t="shared" si="112"/>
        <v>112.5</v>
      </c>
      <c r="X157" s="15">
        <f t="shared" si="112"/>
        <v>89.0625</v>
      </c>
      <c r="Y157" s="15">
        <f t="shared" si="112"/>
        <v>67.5</v>
      </c>
      <c r="Z157" s="15">
        <f t="shared" si="112"/>
        <v>112.5</v>
      </c>
      <c r="AA157" s="15">
        <f t="shared" si="112"/>
        <v>89.0625</v>
      </c>
      <c r="AB157" s="15">
        <f t="shared" si="112"/>
        <v>67.5</v>
      </c>
      <c r="AC157" s="15">
        <f t="shared" si="112"/>
        <v>112.5</v>
      </c>
    </row>
    <row r="158" spans="1:29" x14ac:dyDescent="0.3">
      <c r="A158" s="33" t="s">
        <v>31</v>
      </c>
      <c r="B158" s="14" t="s">
        <v>23</v>
      </c>
      <c r="C158" s="14" t="s">
        <v>161</v>
      </c>
      <c r="D158" s="33" t="s">
        <v>223</v>
      </c>
      <c r="E158" s="16" t="s">
        <v>25</v>
      </c>
      <c r="F158" s="16" t="s">
        <v>204</v>
      </c>
      <c r="G158" s="16" t="s">
        <v>178</v>
      </c>
      <c r="H158" s="13" t="s">
        <v>174</v>
      </c>
      <c r="I158" s="13"/>
      <c r="J158" s="13" t="s">
        <v>165</v>
      </c>
      <c r="K158" s="14" t="s">
        <v>78</v>
      </c>
      <c r="L158" s="15">
        <f>L160*0.45</f>
        <v>225</v>
      </c>
      <c r="M158" s="15">
        <f t="shared" ref="M158:N158" si="113">M160*0.45</f>
        <v>180</v>
      </c>
      <c r="N158" s="15">
        <f t="shared" si="113"/>
        <v>270</v>
      </c>
      <c r="O158" s="15">
        <f>O160*0.45</f>
        <v>225</v>
      </c>
      <c r="P158" s="15">
        <f t="shared" ref="P158:Q158" si="114">P160*0.45</f>
        <v>180</v>
      </c>
      <c r="Q158" s="15">
        <f t="shared" si="114"/>
        <v>270</v>
      </c>
      <c r="R158" s="15">
        <f>R160*0.45</f>
        <v>225</v>
      </c>
      <c r="S158" s="15">
        <f t="shared" ref="S158:AC158" si="115">S160*0.45</f>
        <v>180</v>
      </c>
      <c r="T158" s="15">
        <f t="shared" si="115"/>
        <v>270</v>
      </c>
      <c r="U158" s="15">
        <f t="shared" si="115"/>
        <v>225</v>
      </c>
      <c r="V158" s="15">
        <f t="shared" si="115"/>
        <v>180</v>
      </c>
      <c r="W158" s="15">
        <f t="shared" si="115"/>
        <v>270</v>
      </c>
      <c r="X158" s="15">
        <f t="shared" si="115"/>
        <v>213.75</v>
      </c>
      <c r="Y158" s="15">
        <f t="shared" si="115"/>
        <v>162</v>
      </c>
      <c r="Z158" s="15">
        <f t="shared" si="115"/>
        <v>270</v>
      </c>
      <c r="AA158" s="15">
        <f t="shared" si="115"/>
        <v>213.75</v>
      </c>
      <c r="AB158" s="15">
        <f t="shared" si="115"/>
        <v>162</v>
      </c>
      <c r="AC158" s="15">
        <f t="shared" si="115"/>
        <v>270</v>
      </c>
    </row>
    <row r="159" spans="1:29" x14ac:dyDescent="0.3">
      <c r="A159" s="33" t="s">
        <v>31</v>
      </c>
      <c r="B159" s="14" t="s">
        <v>23</v>
      </c>
      <c r="C159" s="14" t="s">
        <v>221</v>
      </c>
      <c r="D159" s="33" t="s">
        <v>224</v>
      </c>
      <c r="E159" s="16" t="s">
        <v>25</v>
      </c>
      <c r="F159" s="16" t="s">
        <v>204</v>
      </c>
      <c r="G159" s="16" t="s">
        <v>178</v>
      </c>
      <c r="H159" s="13" t="s">
        <v>174</v>
      </c>
      <c r="I159" s="13"/>
      <c r="J159" s="13" t="s">
        <v>165</v>
      </c>
      <c r="K159" s="14" t="s">
        <v>78</v>
      </c>
      <c r="L159" s="15">
        <f>L160*0.65</f>
        <v>325</v>
      </c>
      <c r="M159" s="15">
        <f t="shared" ref="M159" si="116">M160*0.65</f>
        <v>260</v>
      </c>
      <c r="N159" s="15">
        <f t="shared" ref="N159" si="117">N160*0.65</f>
        <v>390</v>
      </c>
      <c r="O159" s="15">
        <f>O160*0.65</f>
        <v>325</v>
      </c>
      <c r="P159" s="15">
        <f t="shared" ref="P159" si="118">P160*0.65</f>
        <v>260</v>
      </c>
      <c r="Q159" s="15">
        <f t="shared" ref="Q159" si="119">Q160*0.65</f>
        <v>390</v>
      </c>
      <c r="R159" s="15">
        <f>R160*0.65</f>
        <v>325</v>
      </c>
      <c r="S159" s="15">
        <f t="shared" ref="S159" si="120">S160*0.65</f>
        <v>260</v>
      </c>
      <c r="T159" s="15">
        <f t="shared" ref="T159" si="121">T160*0.65</f>
        <v>390</v>
      </c>
      <c r="U159" s="15">
        <f t="shared" ref="U159" si="122">U160*0.65</f>
        <v>325</v>
      </c>
      <c r="V159" s="15">
        <f t="shared" ref="V159" si="123">V160*0.65</f>
        <v>260</v>
      </c>
      <c r="W159" s="15">
        <f t="shared" ref="W159" si="124">W160*0.65</f>
        <v>390</v>
      </c>
      <c r="X159" s="15">
        <f t="shared" ref="X159" si="125">X160*0.65</f>
        <v>308.75</v>
      </c>
      <c r="Y159" s="15">
        <f t="shared" ref="Y159" si="126">Y160*0.65</f>
        <v>234</v>
      </c>
      <c r="Z159" s="15">
        <f t="shared" ref="Z159" si="127">Z160*0.65</f>
        <v>390</v>
      </c>
      <c r="AA159" s="15">
        <f t="shared" ref="AA159" si="128">AA160*0.65</f>
        <v>308.75</v>
      </c>
      <c r="AB159" s="15">
        <f t="shared" ref="AB159" si="129">AB160*0.65</f>
        <v>234</v>
      </c>
      <c r="AC159" s="15">
        <f t="shared" ref="AC159" si="130">AC160*0.65</f>
        <v>390</v>
      </c>
    </row>
    <row r="160" spans="1:29" x14ac:dyDescent="0.3">
      <c r="A160" s="33" t="s">
        <v>31</v>
      </c>
      <c r="B160" s="14" t="s">
        <v>23</v>
      </c>
      <c r="C160" s="14" t="s">
        <v>162</v>
      </c>
      <c r="D160" s="33" t="s">
        <v>227</v>
      </c>
      <c r="E160" s="16" t="s">
        <v>25</v>
      </c>
      <c r="F160" s="16" t="s">
        <v>204</v>
      </c>
      <c r="G160" s="16" t="s">
        <v>178</v>
      </c>
      <c r="H160" s="13" t="s">
        <v>174</v>
      </c>
      <c r="I160" s="13"/>
      <c r="J160" s="13" t="s">
        <v>165</v>
      </c>
      <c r="K160" s="14" t="s">
        <v>78</v>
      </c>
      <c r="L160" s="16">
        <v>500</v>
      </c>
      <c r="M160" s="16">
        <f t="shared" ref="M160:M161" si="131">L160-100</f>
        <v>400</v>
      </c>
      <c r="N160" s="16">
        <f t="shared" ref="N160:N161" si="132">L160+100</f>
        <v>600</v>
      </c>
      <c r="O160" s="16">
        <v>500</v>
      </c>
      <c r="P160" s="16">
        <f t="shared" ref="P160:P161" si="133">O160-100</f>
        <v>400</v>
      </c>
      <c r="Q160" s="16">
        <f t="shared" ref="Q160:Q161" si="134">O160+100</f>
        <v>600</v>
      </c>
      <c r="R160" s="16">
        <v>500</v>
      </c>
      <c r="S160" s="16">
        <f t="shared" ref="S160" si="135">R160-100</f>
        <v>400</v>
      </c>
      <c r="T160" s="16">
        <f t="shared" ref="T160" si="136">R160+100</f>
        <v>600</v>
      </c>
      <c r="U160" s="16">
        <v>500</v>
      </c>
      <c r="V160" s="16">
        <f t="shared" ref="V160:V166" si="137">U160-100</f>
        <v>400</v>
      </c>
      <c r="W160" s="16">
        <f t="shared" ref="W160:W166" si="138">U160+100</f>
        <v>600</v>
      </c>
      <c r="X160" s="16">
        <f t="shared" ref="X160:X166" si="139">R160*0.95</f>
        <v>475</v>
      </c>
      <c r="Y160" s="16">
        <f t="shared" ref="Y160:Y166" si="140">S160*0.9</f>
        <v>360</v>
      </c>
      <c r="Z160" s="16">
        <f t="shared" ref="Z160:Z166" si="141">T160</f>
        <v>600</v>
      </c>
      <c r="AA160" s="16">
        <f t="shared" ref="AA160:AA166" si="142">U160*0.95</f>
        <v>475</v>
      </c>
      <c r="AB160" s="16">
        <f t="shared" ref="AB160:AB166" si="143">V160*0.9</f>
        <v>360</v>
      </c>
      <c r="AC160" s="16">
        <f t="shared" ref="AC160:AC166" si="144">W160</f>
        <v>600</v>
      </c>
    </row>
    <row r="161" spans="1:29" ht="26" x14ac:dyDescent="0.3">
      <c r="A161" s="33" t="s">
        <v>31</v>
      </c>
      <c r="B161" s="33" t="s">
        <v>23</v>
      </c>
      <c r="C161" s="33" t="s">
        <v>225</v>
      </c>
      <c r="D161" s="33" t="s">
        <v>226</v>
      </c>
      <c r="E161" s="16" t="s">
        <v>25</v>
      </c>
      <c r="F161" s="16" t="s">
        <v>204</v>
      </c>
      <c r="G161" s="16" t="s">
        <v>178</v>
      </c>
      <c r="H161" s="13" t="s">
        <v>174</v>
      </c>
      <c r="I161" s="13"/>
      <c r="J161" s="13" t="s">
        <v>234</v>
      </c>
      <c r="K161" s="33" t="s">
        <v>78</v>
      </c>
      <c r="L161" s="16">
        <v>500</v>
      </c>
      <c r="M161" s="16">
        <f t="shared" si="131"/>
        <v>400</v>
      </c>
      <c r="N161" s="16">
        <f t="shared" si="132"/>
        <v>600</v>
      </c>
      <c r="O161" s="16">
        <v>500</v>
      </c>
      <c r="P161" s="16">
        <f t="shared" si="133"/>
        <v>400</v>
      </c>
      <c r="Q161" s="16">
        <f t="shared" si="134"/>
        <v>600</v>
      </c>
      <c r="R161" s="16">
        <v>500</v>
      </c>
      <c r="S161" s="16">
        <f t="shared" ref="S161" si="145">R161-100</f>
        <v>400</v>
      </c>
      <c r="T161" s="16">
        <f t="shared" ref="T161" si="146">R161+100</f>
        <v>600</v>
      </c>
      <c r="U161" s="16">
        <v>500</v>
      </c>
      <c r="V161" s="16">
        <f t="shared" ref="V161" si="147">U161-100</f>
        <v>400</v>
      </c>
      <c r="W161" s="16">
        <f t="shared" ref="W161" si="148">U161+100</f>
        <v>600</v>
      </c>
      <c r="X161" s="16">
        <f t="shared" ref="X161" si="149">R161*0.95</f>
        <v>475</v>
      </c>
      <c r="Y161" s="16">
        <f t="shared" ref="Y161" si="150">S161*0.9</f>
        <v>360</v>
      </c>
      <c r="Z161" s="16">
        <f t="shared" ref="Z161" si="151">T161</f>
        <v>600</v>
      </c>
      <c r="AA161" s="16">
        <f t="shared" ref="AA161" si="152">U161*0.95</f>
        <v>475</v>
      </c>
      <c r="AB161" s="16">
        <f t="shared" ref="AB161" si="153">V161*0.9</f>
        <v>360</v>
      </c>
      <c r="AC161" s="16">
        <f t="shared" ref="AC161" si="154">W161</f>
        <v>600</v>
      </c>
    </row>
    <row r="162" spans="1:29" x14ac:dyDescent="0.3">
      <c r="A162" s="33" t="s">
        <v>31</v>
      </c>
      <c r="B162" s="14" t="s">
        <v>23</v>
      </c>
      <c r="C162" s="14" t="s">
        <v>159</v>
      </c>
      <c r="D162" s="33" t="s">
        <v>223</v>
      </c>
      <c r="E162" s="16" t="s">
        <v>26</v>
      </c>
      <c r="F162" s="16" t="s">
        <v>204</v>
      </c>
      <c r="G162" s="16" t="s">
        <v>178</v>
      </c>
      <c r="H162" s="13" t="s">
        <v>174</v>
      </c>
      <c r="I162" s="13"/>
      <c r="J162" s="13" t="s">
        <v>165</v>
      </c>
      <c r="K162" s="14" t="s">
        <v>78</v>
      </c>
      <c r="L162" s="15">
        <f>L166*0.0875</f>
        <v>43.75</v>
      </c>
      <c r="M162" s="15">
        <f t="shared" ref="M162:N162" si="155">M166*0.0875</f>
        <v>35</v>
      </c>
      <c r="N162" s="15">
        <f t="shared" si="155"/>
        <v>52.5</v>
      </c>
      <c r="O162" s="15">
        <f>O166*0.0875</f>
        <v>43.75</v>
      </c>
      <c r="P162" s="15">
        <f t="shared" ref="P162:Q162" si="156">P166*0.0875</f>
        <v>35</v>
      </c>
      <c r="Q162" s="15">
        <f t="shared" si="156"/>
        <v>52.5</v>
      </c>
      <c r="R162" s="15">
        <f>R166*0.0875</f>
        <v>43.75</v>
      </c>
      <c r="S162" s="15">
        <f t="shared" ref="S162:AC162" si="157">S166*0.0875</f>
        <v>35</v>
      </c>
      <c r="T162" s="15">
        <f t="shared" si="157"/>
        <v>52.5</v>
      </c>
      <c r="U162" s="15">
        <f t="shared" si="157"/>
        <v>43.75</v>
      </c>
      <c r="V162" s="15">
        <f t="shared" si="157"/>
        <v>35</v>
      </c>
      <c r="W162" s="15">
        <f t="shared" si="157"/>
        <v>52.5</v>
      </c>
      <c r="X162" s="15">
        <f t="shared" si="157"/>
        <v>41.5625</v>
      </c>
      <c r="Y162" s="15">
        <f t="shared" si="157"/>
        <v>31.499999999999996</v>
      </c>
      <c r="Z162" s="15">
        <f t="shared" si="157"/>
        <v>52.5</v>
      </c>
      <c r="AA162" s="15">
        <f t="shared" si="157"/>
        <v>41.5625</v>
      </c>
      <c r="AB162" s="15">
        <f t="shared" si="157"/>
        <v>31.499999999999996</v>
      </c>
      <c r="AC162" s="15">
        <f t="shared" si="157"/>
        <v>52.5</v>
      </c>
    </row>
    <row r="163" spans="1:29" x14ac:dyDescent="0.3">
      <c r="A163" s="33" t="s">
        <v>31</v>
      </c>
      <c r="B163" s="14" t="s">
        <v>23</v>
      </c>
      <c r="C163" s="14" t="s">
        <v>160</v>
      </c>
      <c r="D163" s="33" t="s">
        <v>223</v>
      </c>
      <c r="E163" s="16" t="s">
        <v>26</v>
      </c>
      <c r="F163" s="16" t="s">
        <v>204</v>
      </c>
      <c r="G163" s="16" t="s">
        <v>178</v>
      </c>
      <c r="H163" s="13" t="s">
        <v>174</v>
      </c>
      <c r="I163" s="13"/>
      <c r="J163" s="13" t="s">
        <v>165</v>
      </c>
      <c r="K163" s="14" t="s">
        <v>78</v>
      </c>
      <c r="L163" s="15">
        <f>L166*0.1875</f>
        <v>93.75</v>
      </c>
      <c r="M163" s="15">
        <f t="shared" ref="M163:N163" si="158">M166*0.1875</f>
        <v>75</v>
      </c>
      <c r="N163" s="15">
        <f t="shared" si="158"/>
        <v>112.5</v>
      </c>
      <c r="O163" s="15">
        <f>O166*0.1875</f>
        <v>93.75</v>
      </c>
      <c r="P163" s="15">
        <f t="shared" ref="P163:Q163" si="159">P166*0.1875</f>
        <v>75</v>
      </c>
      <c r="Q163" s="15">
        <f t="shared" si="159"/>
        <v>112.5</v>
      </c>
      <c r="R163" s="15">
        <f>R166*0.1875</f>
        <v>93.75</v>
      </c>
      <c r="S163" s="15">
        <f t="shared" ref="S163:AC163" si="160">S166*0.1875</f>
        <v>75</v>
      </c>
      <c r="T163" s="15">
        <f t="shared" si="160"/>
        <v>112.5</v>
      </c>
      <c r="U163" s="15">
        <f t="shared" si="160"/>
        <v>93.75</v>
      </c>
      <c r="V163" s="15">
        <f t="shared" si="160"/>
        <v>75</v>
      </c>
      <c r="W163" s="15">
        <f t="shared" si="160"/>
        <v>112.5</v>
      </c>
      <c r="X163" s="15">
        <f t="shared" si="160"/>
        <v>89.0625</v>
      </c>
      <c r="Y163" s="15">
        <f t="shared" si="160"/>
        <v>67.5</v>
      </c>
      <c r="Z163" s="15">
        <f t="shared" si="160"/>
        <v>112.5</v>
      </c>
      <c r="AA163" s="15">
        <f t="shared" si="160"/>
        <v>89.0625</v>
      </c>
      <c r="AB163" s="15">
        <f t="shared" si="160"/>
        <v>67.5</v>
      </c>
      <c r="AC163" s="15">
        <f t="shared" si="160"/>
        <v>112.5</v>
      </c>
    </row>
    <row r="164" spans="1:29" x14ac:dyDescent="0.3">
      <c r="A164" s="33" t="s">
        <v>31</v>
      </c>
      <c r="B164" s="14" t="s">
        <v>23</v>
      </c>
      <c r="C164" s="14" t="s">
        <v>161</v>
      </c>
      <c r="D164" s="33" t="s">
        <v>223</v>
      </c>
      <c r="E164" s="16" t="s">
        <v>26</v>
      </c>
      <c r="F164" s="16" t="s">
        <v>204</v>
      </c>
      <c r="G164" s="16" t="s">
        <v>178</v>
      </c>
      <c r="H164" s="13" t="s">
        <v>174</v>
      </c>
      <c r="I164" s="13"/>
      <c r="J164" s="13" t="s">
        <v>165</v>
      </c>
      <c r="K164" s="14" t="s">
        <v>78</v>
      </c>
      <c r="L164" s="15">
        <f>L166*0.45</f>
        <v>225</v>
      </c>
      <c r="M164" s="15">
        <f t="shared" ref="M164:N164" si="161">M166*0.45</f>
        <v>180</v>
      </c>
      <c r="N164" s="15">
        <f t="shared" si="161"/>
        <v>270</v>
      </c>
      <c r="O164" s="15">
        <f>O166*0.45</f>
        <v>225</v>
      </c>
      <c r="P164" s="15">
        <f t="shared" ref="P164:Q164" si="162">P166*0.45</f>
        <v>180</v>
      </c>
      <c r="Q164" s="15">
        <f t="shared" si="162"/>
        <v>270</v>
      </c>
      <c r="R164" s="15">
        <f>R166*0.45</f>
        <v>225</v>
      </c>
      <c r="S164" s="15">
        <f t="shared" ref="S164:AC164" si="163">S166*0.45</f>
        <v>180</v>
      </c>
      <c r="T164" s="15">
        <f t="shared" si="163"/>
        <v>270</v>
      </c>
      <c r="U164" s="15">
        <f t="shared" si="163"/>
        <v>225</v>
      </c>
      <c r="V164" s="15">
        <f t="shared" si="163"/>
        <v>180</v>
      </c>
      <c r="W164" s="15">
        <f t="shared" si="163"/>
        <v>270</v>
      </c>
      <c r="X164" s="15">
        <f t="shared" si="163"/>
        <v>213.75</v>
      </c>
      <c r="Y164" s="15">
        <f t="shared" si="163"/>
        <v>162</v>
      </c>
      <c r="Z164" s="15">
        <f t="shared" si="163"/>
        <v>270</v>
      </c>
      <c r="AA164" s="15">
        <f t="shared" si="163"/>
        <v>213.75</v>
      </c>
      <c r="AB164" s="15">
        <f t="shared" si="163"/>
        <v>162</v>
      </c>
      <c r="AC164" s="15">
        <f t="shared" si="163"/>
        <v>270</v>
      </c>
    </row>
    <row r="165" spans="1:29" x14ac:dyDescent="0.3">
      <c r="A165" s="33" t="s">
        <v>31</v>
      </c>
      <c r="B165" s="14" t="s">
        <v>23</v>
      </c>
      <c r="C165" s="14" t="s">
        <v>221</v>
      </c>
      <c r="D165" s="33" t="s">
        <v>224</v>
      </c>
      <c r="E165" s="16" t="s">
        <v>26</v>
      </c>
      <c r="F165" s="16" t="s">
        <v>204</v>
      </c>
      <c r="G165" s="16" t="s">
        <v>178</v>
      </c>
      <c r="H165" s="13" t="s">
        <v>174</v>
      </c>
      <c r="I165" s="13"/>
      <c r="J165" s="13" t="s">
        <v>165</v>
      </c>
      <c r="K165" s="14" t="s">
        <v>78</v>
      </c>
      <c r="L165" s="15">
        <f>L166*0.65</f>
        <v>325</v>
      </c>
      <c r="M165" s="15">
        <f t="shared" ref="M165" si="164">M166*0.65</f>
        <v>260</v>
      </c>
      <c r="N165" s="15">
        <f t="shared" ref="N165" si="165">N166*0.65</f>
        <v>390</v>
      </c>
      <c r="O165" s="15">
        <f>O166*0.65</f>
        <v>325</v>
      </c>
      <c r="P165" s="15">
        <f t="shared" ref="P165" si="166">P166*0.65</f>
        <v>260</v>
      </c>
      <c r="Q165" s="15">
        <f t="shared" ref="Q165" si="167">Q166*0.65</f>
        <v>390</v>
      </c>
      <c r="R165" s="15">
        <f>R166*0.65</f>
        <v>325</v>
      </c>
      <c r="S165" s="15">
        <f t="shared" ref="S165:AC165" si="168">S166*0.65</f>
        <v>260</v>
      </c>
      <c r="T165" s="15">
        <f t="shared" si="168"/>
        <v>390</v>
      </c>
      <c r="U165" s="15">
        <f t="shared" si="168"/>
        <v>325</v>
      </c>
      <c r="V165" s="15">
        <f t="shared" si="168"/>
        <v>260</v>
      </c>
      <c r="W165" s="15">
        <f t="shared" si="168"/>
        <v>390</v>
      </c>
      <c r="X165" s="15">
        <f t="shared" si="168"/>
        <v>308.75</v>
      </c>
      <c r="Y165" s="15">
        <f t="shared" si="168"/>
        <v>234</v>
      </c>
      <c r="Z165" s="15">
        <f t="shared" si="168"/>
        <v>390</v>
      </c>
      <c r="AA165" s="15">
        <f t="shared" si="168"/>
        <v>308.75</v>
      </c>
      <c r="AB165" s="15">
        <f t="shared" si="168"/>
        <v>234</v>
      </c>
      <c r="AC165" s="15">
        <f t="shared" si="168"/>
        <v>390</v>
      </c>
    </row>
    <row r="166" spans="1:29" x14ac:dyDescent="0.3">
      <c r="A166" s="33" t="s">
        <v>31</v>
      </c>
      <c r="B166" s="14" t="s">
        <v>23</v>
      </c>
      <c r="C166" s="14" t="s">
        <v>162</v>
      </c>
      <c r="D166" s="33" t="s">
        <v>227</v>
      </c>
      <c r="E166" s="16" t="s">
        <v>26</v>
      </c>
      <c r="F166" s="16" t="s">
        <v>204</v>
      </c>
      <c r="G166" s="16" t="s">
        <v>178</v>
      </c>
      <c r="H166" s="13" t="s">
        <v>174</v>
      </c>
      <c r="I166" s="13"/>
      <c r="J166" s="13" t="s">
        <v>165</v>
      </c>
      <c r="K166" s="14" t="s">
        <v>78</v>
      </c>
      <c r="L166" s="16">
        <v>500</v>
      </c>
      <c r="M166" s="16">
        <f>L166-100</f>
        <v>400</v>
      </c>
      <c r="N166" s="16">
        <f>L166+100</f>
        <v>600</v>
      </c>
      <c r="O166" s="16">
        <v>500</v>
      </c>
      <c r="P166" s="16">
        <f>O166-100</f>
        <v>400</v>
      </c>
      <c r="Q166" s="16">
        <f>O166+100</f>
        <v>600</v>
      </c>
      <c r="R166" s="16">
        <v>500</v>
      </c>
      <c r="S166" s="16">
        <f>R166-100</f>
        <v>400</v>
      </c>
      <c r="T166" s="16">
        <f>R166+100</f>
        <v>600</v>
      </c>
      <c r="U166" s="16">
        <v>500</v>
      </c>
      <c r="V166" s="16">
        <f t="shared" si="137"/>
        <v>400</v>
      </c>
      <c r="W166" s="16">
        <f t="shared" si="138"/>
        <v>600</v>
      </c>
      <c r="X166" s="16">
        <f t="shared" si="139"/>
        <v>475</v>
      </c>
      <c r="Y166" s="16">
        <f t="shared" si="140"/>
        <v>360</v>
      </c>
      <c r="Z166" s="16">
        <f t="shared" si="141"/>
        <v>600</v>
      </c>
      <c r="AA166" s="16">
        <f t="shared" si="142"/>
        <v>475</v>
      </c>
      <c r="AB166" s="16">
        <f t="shared" si="143"/>
        <v>360</v>
      </c>
      <c r="AC166" s="16">
        <f t="shared" si="144"/>
        <v>600</v>
      </c>
    </row>
    <row r="167" spans="1:29" ht="26" x14ac:dyDescent="0.3">
      <c r="A167" s="33" t="s">
        <v>31</v>
      </c>
      <c r="B167" s="33" t="s">
        <v>23</v>
      </c>
      <c r="C167" s="33" t="s">
        <v>225</v>
      </c>
      <c r="D167" s="33" t="s">
        <v>226</v>
      </c>
      <c r="E167" s="16" t="s">
        <v>26</v>
      </c>
      <c r="F167" s="16" t="s">
        <v>204</v>
      </c>
      <c r="G167" s="16" t="s">
        <v>178</v>
      </c>
      <c r="H167" s="13" t="s">
        <v>174</v>
      </c>
      <c r="I167" s="13"/>
      <c r="J167" s="13" t="s">
        <v>233</v>
      </c>
      <c r="K167" s="33" t="s">
        <v>78</v>
      </c>
      <c r="L167" s="16">
        <v>500</v>
      </c>
      <c r="M167" s="16">
        <f>L167-100</f>
        <v>400</v>
      </c>
      <c r="N167" s="16">
        <f>L167+100</f>
        <v>600</v>
      </c>
      <c r="O167" s="16">
        <v>500</v>
      </c>
      <c r="P167" s="16">
        <f>O167-100</f>
        <v>400</v>
      </c>
      <c r="Q167" s="16">
        <f>O167+100</f>
        <v>600</v>
      </c>
      <c r="R167" s="16">
        <v>500</v>
      </c>
      <c r="S167" s="16">
        <f>R167-100</f>
        <v>400</v>
      </c>
      <c r="T167" s="16">
        <f>R167+100</f>
        <v>600</v>
      </c>
      <c r="U167" s="16">
        <v>500</v>
      </c>
      <c r="V167" s="16">
        <f t="shared" ref="V167" si="169">U167-100</f>
        <v>400</v>
      </c>
      <c r="W167" s="16">
        <f t="shared" ref="W167" si="170">U167+100</f>
        <v>600</v>
      </c>
      <c r="X167" s="16">
        <f t="shared" ref="X167" si="171">R167*0.95</f>
        <v>475</v>
      </c>
      <c r="Y167" s="16">
        <f t="shared" ref="Y167" si="172">S167*0.9</f>
        <v>360</v>
      </c>
      <c r="Z167" s="16">
        <f t="shared" ref="Z167" si="173">T167</f>
        <v>600</v>
      </c>
      <c r="AA167" s="16">
        <f t="shared" ref="AA167" si="174">U167*0.95</f>
        <v>475</v>
      </c>
      <c r="AB167" s="16">
        <f t="shared" ref="AB167" si="175">V167*0.9</f>
        <v>360</v>
      </c>
      <c r="AC167" s="16">
        <f t="shared" ref="AC167" si="176">W167</f>
        <v>600</v>
      </c>
    </row>
    <row r="168" spans="1:29" x14ac:dyDescent="0.3">
      <c r="A168" s="33" t="s">
        <v>31</v>
      </c>
      <c r="B168" s="14" t="s">
        <v>266</v>
      </c>
      <c r="C168" s="14" t="s">
        <v>23</v>
      </c>
      <c r="D168" s="33" t="s">
        <v>23</v>
      </c>
      <c r="E168" s="16" t="s">
        <v>27</v>
      </c>
      <c r="F168" s="16" t="s">
        <v>196</v>
      </c>
      <c r="G168" s="16" t="s">
        <v>178</v>
      </c>
      <c r="H168" s="17" t="s">
        <v>175</v>
      </c>
      <c r="I168" s="13" t="s">
        <v>171</v>
      </c>
      <c r="J168" s="13" t="s">
        <v>172</v>
      </c>
      <c r="K168" s="14" t="s">
        <v>217</v>
      </c>
      <c r="L168" s="16">
        <v>0</v>
      </c>
      <c r="M168" s="16"/>
      <c r="N168" s="16"/>
      <c r="O168" s="16">
        <v>0</v>
      </c>
      <c r="P168" s="16"/>
      <c r="Q168" s="16"/>
      <c r="R168" s="16">
        <v>0</v>
      </c>
      <c r="S168" s="16"/>
      <c r="T168" s="16"/>
      <c r="U168" s="16">
        <v>0</v>
      </c>
      <c r="V168" s="13"/>
      <c r="W168" s="13"/>
      <c r="X168" s="16">
        <v>0</v>
      </c>
      <c r="Y168" s="16"/>
      <c r="Z168" s="16"/>
      <c r="AA168" s="16">
        <v>0</v>
      </c>
      <c r="AB168" s="13"/>
      <c r="AC168" s="13"/>
    </row>
    <row r="169" spans="1:29" x14ac:dyDescent="0.3">
      <c r="A169" s="33" t="s">
        <v>31</v>
      </c>
      <c r="B169" s="14" t="s">
        <v>48</v>
      </c>
      <c r="C169" s="14" t="s">
        <v>23</v>
      </c>
      <c r="D169" s="33" t="s">
        <v>23</v>
      </c>
      <c r="E169" s="16" t="s">
        <v>27</v>
      </c>
      <c r="F169" s="16" t="s">
        <v>196</v>
      </c>
      <c r="G169" s="16" t="s">
        <v>178</v>
      </c>
      <c r="H169" s="17" t="s">
        <v>175</v>
      </c>
      <c r="I169" s="13" t="s">
        <v>171</v>
      </c>
      <c r="J169" s="13" t="s">
        <v>172</v>
      </c>
      <c r="K169" s="33" t="s">
        <v>217</v>
      </c>
      <c r="L169" s="16">
        <v>1</v>
      </c>
      <c r="M169" s="16"/>
      <c r="N169" s="16"/>
      <c r="O169" s="16">
        <v>1</v>
      </c>
      <c r="P169" s="16"/>
      <c r="Q169" s="16"/>
      <c r="R169" s="16">
        <v>1</v>
      </c>
      <c r="S169" s="16"/>
      <c r="T169" s="16"/>
      <c r="U169" s="16">
        <v>1</v>
      </c>
      <c r="V169" s="13"/>
      <c r="W169" s="13"/>
      <c r="X169" s="16">
        <v>0.8</v>
      </c>
      <c r="Y169" s="16">
        <v>0.3</v>
      </c>
      <c r="Z169" s="16">
        <v>1</v>
      </c>
      <c r="AA169" s="16">
        <v>0.8</v>
      </c>
      <c r="AB169" s="16">
        <v>0.3</v>
      </c>
      <c r="AC169" s="16">
        <v>1</v>
      </c>
    </row>
    <row r="170" spans="1:29" x14ac:dyDescent="0.3">
      <c r="A170" s="33" t="s">
        <v>31</v>
      </c>
      <c r="B170" s="14" t="s">
        <v>23</v>
      </c>
      <c r="C170" s="14" t="s">
        <v>23</v>
      </c>
      <c r="D170" s="33" t="s">
        <v>23</v>
      </c>
      <c r="E170" s="16" t="s">
        <v>28</v>
      </c>
      <c r="F170" s="16" t="s">
        <v>196</v>
      </c>
      <c r="G170" s="16" t="s">
        <v>178</v>
      </c>
      <c r="H170" s="17" t="s">
        <v>175</v>
      </c>
      <c r="I170" s="13" t="s">
        <v>171</v>
      </c>
      <c r="J170" s="13" t="s">
        <v>172</v>
      </c>
      <c r="K170" s="14" t="s">
        <v>78</v>
      </c>
      <c r="L170" s="20">
        <v>1</v>
      </c>
      <c r="M170" s="20">
        <v>0.8</v>
      </c>
      <c r="N170" s="20">
        <v>1.2</v>
      </c>
      <c r="O170" s="20">
        <v>1</v>
      </c>
      <c r="P170" s="20">
        <v>0.8</v>
      </c>
      <c r="Q170" s="20">
        <v>1.2</v>
      </c>
      <c r="R170" s="20">
        <v>1</v>
      </c>
      <c r="S170" s="20">
        <v>0.8</v>
      </c>
      <c r="T170" s="20">
        <v>1.2</v>
      </c>
      <c r="U170" s="20">
        <v>1</v>
      </c>
      <c r="V170" s="20">
        <v>0.8</v>
      </c>
      <c r="W170" s="20">
        <v>1.2</v>
      </c>
      <c r="X170" s="20">
        <v>0.8</v>
      </c>
      <c r="Y170" s="20">
        <v>0.5</v>
      </c>
      <c r="Z170" s="20">
        <v>1</v>
      </c>
      <c r="AA170" s="20">
        <v>0.8</v>
      </c>
      <c r="AB170" s="20">
        <v>0.5</v>
      </c>
      <c r="AC170" s="20">
        <v>1</v>
      </c>
    </row>
    <row r="171" spans="1:29" ht="15.65" customHeight="1" x14ac:dyDescent="0.3">
      <c r="A171" s="33" t="s">
        <v>32</v>
      </c>
      <c r="B171" s="14" t="s">
        <v>265</v>
      </c>
      <c r="C171" s="14" t="s">
        <v>23</v>
      </c>
      <c r="D171" s="33" t="s">
        <v>23</v>
      </c>
      <c r="E171" s="16" t="s">
        <v>17</v>
      </c>
      <c r="F171" s="16" t="s">
        <v>196</v>
      </c>
      <c r="G171" s="16" t="s">
        <v>179</v>
      </c>
      <c r="H171" s="17" t="s">
        <v>175</v>
      </c>
      <c r="I171" s="13" t="s">
        <v>171</v>
      </c>
      <c r="J171" s="13" t="s">
        <v>172</v>
      </c>
      <c r="K171" s="14" t="s">
        <v>78</v>
      </c>
      <c r="L171" s="16">
        <v>0.85</v>
      </c>
      <c r="M171" s="16">
        <v>0.8</v>
      </c>
      <c r="N171" s="16">
        <v>0.9</v>
      </c>
      <c r="O171" s="16">
        <v>0.85</v>
      </c>
      <c r="P171" s="16">
        <v>0.8</v>
      </c>
      <c r="Q171" s="16">
        <v>0.9</v>
      </c>
      <c r="R171" s="16">
        <v>0.85</v>
      </c>
      <c r="S171" s="16">
        <v>0.8</v>
      </c>
      <c r="T171" s="16">
        <v>0.9</v>
      </c>
      <c r="U171" s="16">
        <v>0.85</v>
      </c>
      <c r="V171" s="16">
        <v>0.8</v>
      </c>
      <c r="W171" s="16">
        <v>0.9</v>
      </c>
      <c r="X171" s="16">
        <f>R171*1.015</f>
        <v>0.86274999999999991</v>
      </c>
      <c r="Y171" s="16">
        <f>S171</f>
        <v>0.8</v>
      </c>
      <c r="Z171" s="16">
        <f>T171*1.03</f>
        <v>0.92700000000000005</v>
      </c>
      <c r="AA171" s="16">
        <f>U171*1.015</f>
        <v>0.86274999999999991</v>
      </c>
      <c r="AB171" s="16">
        <f>V171</f>
        <v>0.8</v>
      </c>
      <c r="AC171" s="16">
        <f>W171*1.03</f>
        <v>0.92700000000000005</v>
      </c>
    </row>
    <row r="172" spans="1:29" x14ac:dyDescent="0.3">
      <c r="A172" s="33" t="s">
        <v>32</v>
      </c>
      <c r="B172" s="14" t="s">
        <v>260</v>
      </c>
      <c r="C172" s="14" t="s">
        <v>23</v>
      </c>
      <c r="D172" s="33" t="s">
        <v>23</v>
      </c>
      <c r="E172" s="16" t="s">
        <v>17</v>
      </c>
      <c r="F172" s="16" t="s">
        <v>196</v>
      </c>
      <c r="G172" s="16" t="s">
        <v>179</v>
      </c>
      <c r="H172" s="17" t="s">
        <v>175</v>
      </c>
      <c r="I172" s="13" t="s">
        <v>171</v>
      </c>
      <c r="J172" s="13" t="s">
        <v>172</v>
      </c>
      <c r="K172" s="14" t="s">
        <v>78</v>
      </c>
      <c r="L172" s="16">
        <v>0</v>
      </c>
      <c r="M172" s="16"/>
      <c r="N172" s="16"/>
      <c r="O172" s="16">
        <v>0</v>
      </c>
      <c r="P172" s="16"/>
      <c r="Q172" s="16"/>
      <c r="R172" s="16">
        <v>0</v>
      </c>
      <c r="S172" s="16"/>
      <c r="T172" s="16"/>
      <c r="U172" s="16">
        <v>0</v>
      </c>
      <c r="V172" s="13"/>
      <c r="W172" s="13"/>
      <c r="X172" s="16">
        <v>0.5</v>
      </c>
      <c r="Y172" s="16">
        <v>0.4</v>
      </c>
      <c r="Z172" s="16">
        <v>0.6</v>
      </c>
      <c r="AA172" s="16">
        <v>0.5</v>
      </c>
      <c r="AB172" s="16">
        <v>0.4</v>
      </c>
      <c r="AC172" s="16">
        <v>0.6</v>
      </c>
    </row>
    <row r="173" spans="1:29" x14ac:dyDescent="0.3">
      <c r="A173" s="33" t="s">
        <v>32</v>
      </c>
      <c r="B173" s="14" t="s">
        <v>48</v>
      </c>
      <c r="C173" s="14" t="s">
        <v>23</v>
      </c>
      <c r="D173" s="33" t="s">
        <v>23</v>
      </c>
      <c r="E173" s="16" t="s">
        <v>16</v>
      </c>
      <c r="F173" s="16" t="s">
        <v>196</v>
      </c>
      <c r="G173" s="16" t="s">
        <v>179</v>
      </c>
      <c r="H173" s="17" t="s">
        <v>175</v>
      </c>
      <c r="I173" s="13" t="s">
        <v>171</v>
      </c>
      <c r="J173" s="13" t="s">
        <v>172</v>
      </c>
      <c r="K173" s="14" t="s">
        <v>78</v>
      </c>
      <c r="L173" s="16">
        <v>0.88</v>
      </c>
      <c r="M173" s="16">
        <v>0.85</v>
      </c>
      <c r="N173" s="16">
        <v>0.92</v>
      </c>
      <c r="O173" s="16">
        <v>0.88</v>
      </c>
      <c r="P173" s="16">
        <v>0.85</v>
      </c>
      <c r="Q173" s="16">
        <v>0.92</v>
      </c>
      <c r="R173" s="16">
        <v>0.88</v>
      </c>
      <c r="S173" s="16">
        <v>0.85</v>
      </c>
      <c r="T173" s="16">
        <v>0.92</v>
      </c>
      <c r="U173" s="16">
        <v>0.88</v>
      </c>
      <c r="V173" s="16">
        <v>0.85</v>
      </c>
      <c r="W173" s="16">
        <v>0.92</v>
      </c>
      <c r="X173" s="16">
        <f>R173*1.015</f>
        <v>0.89319999999999988</v>
      </c>
      <c r="Y173" s="16">
        <f>S173</f>
        <v>0.85</v>
      </c>
      <c r="Z173" s="16">
        <f>T173*1.03</f>
        <v>0.94760000000000011</v>
      </c>
      <c r="AA173" s="16">
        <f>U173*1.015</f>
        <v>0.89319999999999988</v>
      </c>
      <c r="AB173" s="16">
        <f>V173</f>
        <v>0.85</v>
      </c>
      <c r="AC173" s="16">
        <f>W173*1.03</f>
        <v>0.94760000000000011</v>
      </c>
    </row>
    <row r="174" spans="1:29" x14ac:dyDescent="0.3">
      <c r="A174" s="33" t="s">
        <v>32</v>
      </c>
      <c r="B174" s="14" t="s">
        <v>48</v>
      </c>
      <c r="C174" s="14" t="s">
        <v>23</v>
      </c>
      <c r="D174" s="33" t="s">
        <v>23</v>
      </c>
      <c r="E174" s="16" t="s">
        <v>6</v>
      </c>
      <c r="F174" s="16" t="s">
        <v>196</v>
      </c>
      <c r="G174" s="16" t="s">
        <v>179</v>
      </c>
      <c r="H174" s="17" t="s">
        <v>175</v>
      </c>
      <c r="I174" s="13" t="s">
        <v>171</v>
      </c>
      <c r="J174" s="13" t="s">
        <v>172</v>
      </c>
      <c r="K174" s="14" t="s">
        <v>78</v>
      </c>
      <c r="L174" s="16">
        <v>0.8</v>
      </c>
      <c r="M174" s="16">
        <v>0.75</v>
      </c>
      <c r="N174" s="16">
        <v>0.85</v>
      </c>
      <c r="O174" s="16">
        <v>0.8</v>
      </c>
      <c r="P174" s="16">
        <v>0.75</v>
      </c>
      <c r="Q174" s="16">
        <v>0.85</v>
      </c>
      <c r="R174" s="16">
        <v>0.8</v>
      </c>
      <c r="S174" s="16">
        <v>0.75</v>
      </c>
      <c r="T174" s="16">
        <v>0.85</v>
      </c>
      <c r="U174" s="16">
        <v>0.8</v>
      </c>
      <c r="V174" s="16">
        <v>0.75</v>
      </c>
      <c r="W174" s="16">
        <v>0.85</v>
      </c>
      <c r="X174" s="16">
        <v>0.8</v>
      </c>
      <c r="Y174" s="16">
        <v>0.75</v>
      </c>
      <c r="Z174" s="16">
        <v>0.85</v>
      </c>
      <c r="AA174" s="16">
        <v>0.8</v>
      </c>
      <c r="AB174" s="16">
        <v>0.75</v>
      </c>
      <c r="AC174" s="16">
        <v>0.85</v>
      </c>
    </row>
    <row r="175" spans="1:29" x14ac:dyDescent="0.3">
      <c r="A175" s="33" t="s">
        <v>32</v>
      </c>
      <c r="B175" s="14" t="s">
        <v>48</v>
      </c>
      <c r="C175" s="14" t="s">
        <v>23</v>
      </c>
      <c r="D175" s="33" t="s">
        <v>23</v>
      </c>
      <c r="E175" s="16" t="s">
        <v>19</v>
      </c>
      <c r="F175" s="16" t="s">
        <v>205</v>
      </c>
      <c r="G175" s="13" t="s">
        <v>177</v>
      </c>
      <c r="H175" s="17" t="s">
        <v>175</v>
      </c>
      <c r="I175" s="32" t="s">
        <v>166</v>
      </c>
      <c r="J175" s="13"/>
      <c r="K175" s="14" t="s">
        <v>78</v>
      </c>
      <c r="L175" s="16">
        <v>0.05</v>
      </c>
      <c r="M175" s="16">
        <v>0.01</v>
      </c>
      <c r="N175" s="16">
        <v>0.1</v>
      </c>
      <c r="O175" s="16">
        <v>0.1</v>
      </c>
      <c r="P175" s="16">
        <v>0.05</v>
      </c>
      <c r="Q175" s="16">
        <v>0.15</v>
      </c>
      <c r="R175" s="16">
        <v>0.2</v>
      </c>
      <c r="S175" s="16">
        <v>0.15</v>
      </c>
      <c r="T175" s="16">
        <v>0.25</v>
      </c>
      <c r="U175" s="16">
        <v>0.3</v>
      </c>
      <c r="V175" s="16">
        <v>0.25</v>
      </c>
      <c r="W175" s="16">
        <v>0.35</v>
      </c>
      <c r="X175" s="16">
        <v>0.4</v>
      </c>
      <c r="Y175" s="16">
        <v>0.25</v>
      </c>
      <c r="Z175" s="16">
        <v>0.5</v>
      </c>
      <c r="AA175" s="13">
        <v>0.5</v>
      </c>
      <c r="AB175" s="13">
        <v>0.4</v>
      </c>
      <c r="AC175" s="13">
        <v>0.55000000000000004</v>
      </c>
    </row>
    <row r="176" spans="1:29" x14ac:dyDescent="0.3">
      <c r="A176" s="33" t="s">
        <v>32</v>
      </c>
      <c r="B176" s="14" t="s">
        <v>267</v>
      </c>
      <c r="C176" s="14" t="s">
        <v>23</v>
      </c>
      <c r="D176" s="33" t="s">
        <v>23</v>
      </c>
      <c r="E176" s="16" t="s">
        <v>49</v>
      </c>
      <c r="F176" s="16" t="s">
        <v>206</v>
      </c>
      <c r="G176" s="13" t="s">
        <v>177</v>
      </c>
      <c r="H176" s="17" t="s">
        <v>175</v>
      </c>
      <c r="I176" s="13" t="s">
        <v>171</v>
      </c>
      <c r="J176" s="13" t="s">
        <v>172</v>
      </c>
      <c r="K176" s="14" t="s">
        <v>78</v>
      </c>
      <c r="L176" s="16">
        <v>2</v>
      </c>
      <c r="M176" s="16">
        <v>1.3</v>
      </c>
      <c r="N176" s="16">
        <v>2.2999999999999998</v>
      </c>
      <c r="O176" s="16">
        <v>2</v>
      </c>
      <c r="P176" s="16">
        <v>1.3</v>
      </c>
      <c r="Q176" s="16">
        <v>2.2999999999999998</v>
      </c>
      <c r="R176" s="16">
        <v>2</v>
      </c>
      <c r="S176" s="16">
        <v>1.3</v>
      </c>
      <c r="T176" s="16">
        <v>2.2999999999999998</v>
      </c>
      <c r="U176" s="16">
        <v>2</v>
      </c>
      <c r="V176" s="16">
        <v>1.3</v>
      </c>
      <c r="W176" s="16">
        <v>2.2999999999999998</v>
      </c>
      <c r="X176" s="16">
        <f t="shared" ref="X176:AC176" si="177">R176*1.5</f>
        <v>3</v>
      </c>
      <c r="Y176" s="16">
        <f t="shared" si="177"/>
        <v>1.9500000000000002</v>
      </c>
      <c r="Z176" s="16">
        <f t="shared" si="177"/>
        <v>3.4499999999999997</v>
      </c>
      <c r="AA176" s="16">
        <f t="shared" si="177"/>
        <v>3</v>
      </c>
      <c r="AB176" s="16">
        <f t="shared" si="177"/>
        <v>1.9500000000000002</v>
      </c>
      <c r="AC176" s="16">
        <f t="shared" si="177"/>
        <v>3.4499999999999997</v>
      </c>
    </row>
    <row r="177" spans="1:29" x14ac:dyDescent="0.3">
      <c r="A177" s="33" t="s">
        <v>32</v>
      </c>
      <c r="B177" s="14" t="s">
        <v>48</v>
      </c>
      <c r="C177" s="14" t="s">
        <v>23</v>
      </c>
      <c r="D177" s="33" t="s">
        <v>23</v>
      </c>
      <c r="E177" s="16" t="s">
        <v>20</v>
      </c>
      <c r="F177" s="16" t="s">
        <v>196</v>
      </c>
      <c r="G177" s="13" t="s">
        <v>177</v>
      </c>
      <c r="H177" s="17" t="s">
        <v>175</v>
      </c>
      <c r="I177" s="13" t="s">
        <v>171</v>
      </c>
      <c r="J177" s="13" t="s">
        <v>172</v>
      </c>
      <c r="K177" s="14" t="s">
        <v>78</v>
      </c>
      <c r="L177" s="16">
        <v>0.6</v>
      </c>
      <c r="M177" s="16">
        <v>0.55000000000000004</v>
      </c>
      <c r="N177" s="16">
        <v>0.75</v>
      </c>
      <c r="O177" s="16">
        <v>0.6</v>
      </c>
      <c r="P177" s="16">
        <v>0.55000000000000004</v>
      </c>
      <c r="Q177" s="16">
        <v>0.75</v>
      </c>
      <c r="R177" s="16">
        <v>0.6</v>
      </c>
      <c r="S177" s="16">
        <v>0.55000000000000004</v>
      </c>
      <c r="T177" s="16">
        <v>0.75</v>
      </c>
      <c r="U177" s="16">
        <v>0.6</v>
      </c>
      <c r="V177" s="16">
        <v>0.55000000000000004</v>
      </c>
      <c r="W177" s="16">
        <v>0.75</v>
      </c>
      <c r="X177" s="16">
        <v>0.65</v>
      </c>
      <c r="Y177" s="16">
        <v>0.6</v>
      </c>
      <c r="Z177" s="16">
        <v>0.75</v>
      </c>
      <c r="AA177" s="16">
        <v>0.7</v>
      </c>
      <c r="AB177" s="16">
        <v>0.65</v>
      </c>
      <c r="AC177" s="16">
        <v>0.8</v>
      </c>
    </row>
    <row r="178" spans="1:29" x14ac:dyDescent="0.3">
      <c r="A178" s="33" t="s">
        <v>32</v>
      </c>
      <c r="B178" s="14" t="s">
        <v>262</v>
      </c>
      <c r="C178" s="14" t="s">
        <v>23</v>
      </c>
      <c r="D178" s="33" t="s">
        <v>23</v>
      </c>
      <c r="E178" s="16" t="s">
        <v>20</v>
      </c>
      <c r="F178" s="16" t="s">
        <v>196</v>
      </c>
      <c r="G178" s="13" t="s">
        <v>177</v>
      </c>
      <c r="H178" s="17" t="s">
        <v>175</v>
      </c>
      <c r="I178" s="13" t="s">
        <v>171</v>
      </c>
      <c r="J178" s="13" t="s">
        <v>172</v>
      </c>
      <c r="K178" s="14" t="s">
        <v>78</v>
      </c>
      <c r="L178" s="16">
        <v>0.5</v>
      </c>
      <c r="M178" s="16">
        <v>0.4</v>
      </c>
      <c r="N178" s="16">
        <v>0.6</v>
      </c>
      <c r="O178" s="16">
        <v>0.5</v>
      </c>
      <c r="P178" s="16">
        <v>0.4</v>
      </c>
      <c r="Q178" s="16">
        <v>0.6</v>
      </c>
      <c r="R178" s="16">
        <v>0.5</v>
      </c>
      <c r="S178" s="16">
        <v>0.4</v>
      </c>
      <c r="T178" s="16">
        <v>0.6</v>
      </c>
      <c r="U178" s="16">
        <v>0.5</v>
      </c>
      <c r="V178" s="16">
        <v>0.4</v>
      </c>
      <c r="W178" s="16">
        <v>0.6</v>
      </c>
      <c r="X178" s="16">
        <v>0.55000000000000004</v>
      </c>
      <c r="Y178" s="16">
        <v>0.45</v>
      </c>
      <c r="Z178" s="16">
        <v>0.65</v>
      </c>
      <c r="AA178" s="13">
        <v>0.6</v>
      </c>
      <c r="AB178" s="13">
        <v>0.5</v>
      </c>
      <c r="AC178" s="13">
        <v>0.7</v>
      </c>
    </row>
    <row r="179" spans="1:29" x14ac:dyDescent="0.3">
      <c r="A179" s="33" t="s">
        <v>32</v>
      </c>
      <c r="B179" s="14" t="s">
        <v>263</v>
      </c>
      <c r="C179" s="14" t="s">
        <v>23</v>
      </c>
      <c r="D179" s="33" t="s">
        <v>23</v>
      </c>
      <c r="E179" s="16" t="s">
        <v>20</v>
      </c>
      <c r="F179" s="16" t="s">
        <v>196</v>
      </c>
      <c r="G179" s="13" t="s">
        <v>177</v>
      </c>
      <c r="H179" s="17" t="s">
        <v>175</v>
      </c>
      <c r="I179" s="13" t="s">
        <v>171</v>
      </c>
      <c r="J179" s="13" t="s">
        <v>172</v>
      </c>
      <c r="K179" s="14" t="s">
        <v>78</v>
      </c>
      <c r="L179" s="16">
        <v>0.5</v>
      </c>
      <c r="M179" s="16">
        <v>0.4</v>
      </c>
      <c r="N179" s="16">
        <v>0.6</v>
      </c>
      <c r="O179" s="16">
        <v>0.5</v>
      </c>
      <c r="P179" s="16">
        <v>0.4</v>
      </c>
      <c r="Q179" s="16">
        <v>0.6</v>
      </c>
      <c r="R179" s="16">
        <v>0.5</v>
      </c>
      <c r="S179" s="16">
        <v>0.4</v>
      </c>
      <c r="T179" s="16">
        <v>0.6</v>
      </c>
      <c r="U179" s="16">
        <v>0.5</v>
      </c>
      <c r="V179" s="16">
        <v>0.4</v>
      </c>
      <c r="W179" s="16">
        <v>0.6</v>
      </c>
      <c r="X179" s="16">
        <v>0.55000000000000004</v>
      </c>
      <c r="Y179" s="16">
        <v>0.45</v>
      </c>
      <c r="Z179" s="16">
        <v>0.65</v>
      </c>
      <c r="AA179" s="13">
        <v>0.6</v>
      </c>
      <c r="AB179" s="13">
        <v>0.5</v>
      </c>
      <c r="AC179" s="13">
        <v>0.7</v>
      </c>
    </row>
    <row r="180" spans="1:29" ht="15.65" customHeight="1" x14ac:dyDescent="0.3">
      <c r="A180" s="33" t="s">
        <v>32</v>
      </c>
      <c r="B180" s="14" t="s">
        <v>265</v>
      </c>
      <c r="C180" s="14" t="s">
        <v>23</v>
      </c>
      <c r="D180" s="33" t="s">
        <v>23</v>
      </c>
      <c r="E180" s="16" t="s">
        <v>76</v>
      </c>
      <c r="F180" s="16" t="s">
        <v>205</v>
      </c>
      <c r="G180" s="13" t="s">
        <v>177</v>
      </c>
      <c r="H180" s="17" t="s">
        <v>175</v>
      </c>
      <c r="I180" s="13" t="s">
        <v>171</v>
      </c>
      <c r="J180" s="13" t="s">
        <v>172</v>
      </c>
      <c r="K180" s="14" t="s">
        <v>78</v>
      </c>
      <c r="L180" s="16">
        <v>32</v>
      </c>
      <c r="M180" s="16">
        <v>16</v>
      </c>
      <c r="N180" s="16">
        <v>48</v>
      </c>
      <c r="O180" s="16">
        <v>16</v>
      </c>
      <c r="P180" s="16">
        <v>8</v>
      </c>
      <c r="Q180" s="16">
        <v>24</v>
      </c>
      <c r="R180" s="16">
        <v>8</v>
      </c>
      <c r="S180" s="16">
        <v>4</v>
      </c>
      <c r="T180" s="16">
        <v>20</v>
      </c>
      <c r="U180" s="13">
        <v>8</v>
      </c>
      <c r="V180" s="13">
        <v>4</v>
      </c>
      <c r="W180" s="13">
        <v>16</v>
      </c>
      <c r="X180" s="16">
        <v>8</v>
      </c>
      <c r="Y180" s="16">
        <v>4</v>
      </c>
      <c r="Z180" s="16">
        <v>12</v>
      </c>
      <c r="AA180" s="13">
        <v>6</v>
      </c>
      <c r="AB180" s="13">
        <v>4</v>
      </c>
      <c r="AC180" s="13">
        <v>10</v>
      </c>
    </row>
    <row r="181" spans="1:29" ht="13.5" customHeight="1" x14ac:dyDescent="0.3">
      <c r="A181" s="33" t="s">
        <v>32</v>
      </c>
      <c r="B181" s="14" t="s">
        <v>260</v>
      </c>
      <c r="C181" s="14" t="s">
        <v>23</v>
      </c>
      <c r="D181" s="33" t="s">
        <v>23</v>
      </c>
      <c r="E181" s="16" t="s">
        <v>76</v>
      </c>
      <c r="F181" s="16" t="s">
        <v>205</v>
      </c>
      <c r="G181" s="13" t="s">
        <v>177</v>
      </c>
      <c r="H181" s="17" t="s">
        <v>175</v>
      </c>
      <c r="I181" s="13" t="s">
        <v>171</v>
      </c>
      <c r="J181" s="13" t="s">
        <v>172</v>
      </c>
      <c r="K181" s="14" t="s">
        <v>78</v>
      </c>
      <c r="L181" s="16">
        <v>32</v>
      </c>
      <c r="M181" s="16">
        <v>16</v>
      </c>
      <c r="N181" s="16">
        <v>48</v>
      </c>
      <c r="O181" s="16">
        <v>16</v>
      </c>
      <c r="P181" s="16">
        <v>8</v>
      </c>
      <c r="Q181" s="16">
        <v>24</v>
      </c>
      <c r="R181" s="16">
        <v>8</v>
      </c>
      <c r="S181" s="16">
        <v>4</v>
      </c>
      <c r="T181" s="16">
        <v>20</v>
      </c>
      <c r="U181" s="13">
        <v>8</v>
      </c>
      <c r="V181" s="13">
        <v>4</v>
      </c>
      <c r="W181" s="13">
        <v>16</v>
      </c>
      <c r="X181" s="16">
        <v>8</v>
      </c>
      <c r="Y181" s="16">
        <v>4</v>
      </c>
      <c r="Z181" s="16">
        <v>12</v>
      </c>
      <c r="AA181" s="13">
        <v>6</v>
      </c>
      <c r="AB181" s="13">
        <v>4</v>
      </c>
      <c r="AC181" s="13">
        <v>10</v>
      </c>
    </row>
    <row r="182" spans="1:29" ht="14.15" customHeight="1" x14ac:dyDescent="0.3">
      <c r="A182" s="33" t="s">
        <v>32</v>
      </c>
      <c r="B182" s="14" t="s">
        <v>265</v>
      </c>
      <c r="C182" s="14" t="s">
        <v>23</v>
      </c>
      <c r="D182" s="33" t="s">
        <v>23</v>
      </c>
      <c r="E182" s="19" t="s">
        <v>75</v>
      </c>
      <c r="F182" s="16" t="s">
        <v>196</v>
      </c>
      <c r="G182" s="13" t="s">
        <v>177</v>
      </c>
      <c r="H182" s="17" t="s">
        <v>175</v>
      </c>
      <c r="I182" s="13" t="s">
        <v>171</v>
      </c>
      <c r="J182" s="13" t="s">
        <v>172</v>
      </c>
      <c r="K182" s="14" t="s">
        <v>78</v>
      </c>
      <c r="L182" s="16">
        <v>0.5</v>
      </c>
      <c r="M182" s="16">
        <v>0.1</v>
      </c>
      <c r="N182" s="16">
        <v>0.9</v>
      </c>
      <c r="O182" s="16">
        <v>0.5</v>
      </c>
      <c r="P182" s="16">
        <v>0.1</v>
      </c>
      <c r="Q182" s="16">
        <v>0.9</v>
      </c>
      <c r="R182" s="16">
        <v>0.5</v>
      </c>
      <c r="S182" s="16">
        <v>0.1</v>
      </c>
      <c r="T182" s="16">
        <v>0.9</v>
      </c>
      <c r="U182" s="16">
        <v>0.5</v>
      </c>
      <c r="V182" s="16">
        <v>0.1</v>
      </c>
      <c r="W182" s="16">
        <v>0.9</v>
      </c>
      <c r="X182" s="16">
        <v>0.5</v>
      </c>
      <c r="Y182" s="16">
        <v>0.1</v>
      </c>
      <c r="Z182" s="16">
        <v>0.9</v>
      </c>
      <c r="AA182" s="16">
        <v>0.5</v>
      </c>
      <c r="AB182" s="16">
        <v>0.1</v>
      </c>
      <c r="AC182" s="16">
        <v>0.9</v>
      </c>
    </row>
    <row r="183" spans="1:29" ht="26" x14ac:dyDescent="0.3">
      <c r="A183" s="33" t="s">
        <v>32</v>
      </c>
      <c r="B183" s="14" t="s">
        <v>260</v>
      </c>
      <c r="C183" s="14" t="s">
        <v>23</v>
      </c>
      <c r="D183" s="33" t="s">
        <v>23</v>
      </c>
      <c r="E183" s="16" t="s">
        <v>75</v>
      </c>
      <c r="F183" s="16" t="s">
        <v>196</v>
      </c>
      <c r="G183" s="13" t="s">
        <v>177</v>
      </c>
      <c r="H183" s="17" t="s">
        <v>175</v>
      </c>
      <c r="I183" s="13" t="s">
        <v>171</v>
      </c>
      <c r="J183" s="13" t="s">
        <v>172</v>
      </c>
      <c r="K183" s="14" t="s">
        <v>78</v>
      </c>
      <c r="L183" s="16">
        <v>0.5</v>
      </c>
      <c r="M183" s="16">
        <v>0.1</v>
      </c>
      <c r="N183" s="16">
        <v>0.9</v>
      </c>
      <c r="O183" s="16">
        <v>0.5</v>
      </c>
      <c r="P183" s="16">
        <v>0.1</v>
      </c>
      <c r="Q183" s="16">
        <v>0.9</v>
      </c>
      <c r="R183" s="16">
        <v>0.5</v>
      </c>
      <c r="S183" s="16">
        <v>0.1</v>
      </c>
      <c r="T183" s="16">
        <v>0.9</v>
      </c>
      <c r="U183" s="16">
        <v>0.5</v>
      </c>
      <c r="V183" s="16">
        <v>0.1</v>
      </c>
      <c r="W183" s="16">
        <v>0.9</v>
      </c>
      <c r="X183" s="16">
        <v>0.5</v>
      </c>
      <c r="Y183" s="16">
        <v>0.1</v>
      </c>
      <c r="Z183" s="16">
        <v>0.9</v>
      </c>
      <c r="AA183" s="16">
        <v>0.5</v>
      </c>
      <c r="AB183" s="16">
        <v>0.1</v>
      </c>
      <c r="AC183" s="16">
        <v>0.9</v>
      </c>
    </row>
    <row r="184" spans="1:29" ht="26" x14ac:dyDescent="0.3">
      <c r="A184" s="33" t="s">
        <v>32</v>
      </c>
      <c r="B184" s="14" t="s">
        <v>265</v>
      </c>
      <c r="C184" s="14" t="s">
        <v>23</v>
      </c>
      <c r="D184" s="33" t="s">
        <v>23</v>
      </c>
      <c r="E184" s="16" t="s">
        <v>11</v>
      </c>
      <c r="F184" s="16" t="s">
        <v>194</v>
      </c>
      <c r="G184" s="13" t="s">
        <v>177</v>
      </c>
      <c r="H184" s="16" t="s">
        <v>174</v>
      </c>
      <c r="I184" s="32" t="s">
        <v>181</v>
      </c>
      <c r="J184" s="13" t="s">
        <v>182</v>
      </c>
      <c r="K184" s="14" t="s">
        <v>78</v>
      </c>
      <c r="L184" s="16">
        <v>400000</v>
      </c>
      <c r="M184" s="16">
        <v>300000</v>
      </c>
      <c r="N184" s="16">
        <v>500000</v>
      </c>
      <c r="O184" s="16">
        <v>400000</v>
      </c>
      <c r="P184" s="16">
        <v>300000</v>
      </c>
      <c r="Q184" s="16">
        <v>500000</v>
      </c>
      <c r="R184" s="16">
        <v>400000</v>
      </c>
      <c r="S184" s="16">
        <v>300000</v>
      </c>
      <c r="T184" s="16">
        <v>500000</v>
      </c>
      <c r="U184" s="16">
        <v>500000</v>
      </c>
      <c r="V184" s="16">
        <v>400000</v>
      </c>
      <c r="W184" s="16">
        <v>600000</v>
      </c>
      <c r="X184" s="16">
        <v>600000</v>
      </c>
      <c r="Y184" s="16">
        <v>500000</v>
      </c>
      <c r="Z184" s="16">
        <v>700000</v>
      </c>
      <c r="AA184" s="16">
        <v>700000</v>
      </c>
      <c r="AB184" s="16">
        <v>600000</v>
      </c>
      <c r="AC184" s="16">
        <v>800000</v>
      </c>
    </row>
    <row r="185" spans="1:29" x14ac:dyDescent="0.3">
      <c r="A185" s="33" t="s">
        <v>32</v>
      </c>
      <c r="B185" s="14" t="s">
        <v>260</v>
      </c>
      <c r="C185" s="14" t="s">
        <v>23</v>
      </c>
      <c r="D185" s="33" t="s">
        <v>23</v>
      </c>
      <c r="E185" s="16" t="s">
        <v>11</v>
      </c>
      <c r="F185" s="16" t="s">
        <v>194</v>
      </c>
      <c r="G185" s="13" t="s">
        <v>177</v>
      </c>
      <c r="H185" s="13"/>
      <c r="I185" s="13"/>
      <c r="J185" s="13"/>
      <c r="K185" s="14" t="s">
        <v>78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3"/>
      <c r="V185" s="13"/>
      <c r="W185" s="13"/>
      <c r="X185" s="16">
        <v>600000</v>
      </c>
      <c r="Y185" s="16">
        <v>500000</v>
      </c>
      <c r="Z185" s="16">
        <v>700000</v>
      </c>
      <c r="AA185" s="16">
        <v>700000</v>
      </c>
      <c r="AB185" s="16">
        <v>600000</v>
      </c>
      <c r="AC185" s="16">
        <v>800000</v>
      </c>
    </row>
    <row r="186" spans="1:29" ht="26" x14ac:dyDescent="0.3">
      <c r="A186" s="33" t="s">
        <v>32</v>
      </c>
      <c r="B186" s="14" t="s">
        <v>43</v>
      </c>
      <c r="C186" s="14" t="s">
        <v>23</v>
      </c>
      <c r="D186" s="33" t="s">
        <v>23</v>
      </c>
      <c r="E186" s="16" t="s">
        <v>56</v>
      </c>
      <c r="F186" s="16" t="s">
        <v>194</v>
      </c>
      <c r="G186" s="13" t="s">
        <v>177</v>
      </c>
      <c r="H186" s="16" t="s">
        <v>174</v>
      </c>
      <c r="I186" s="32" t="s">
        <v>183</v>
      </c>
      <c r="J186" s="13" t="s">
        <v>184</v>
      </c>
      <c r="K186" s="14" t="s">
        <v>78</v>
      </c>
      <c r="L186" s="16">
        <v>150000</v>
      </c>
      <c r="M186" s="16">
        <v>100000</v>
      </c>
      <c r="N186" s="16">
        <v>300000</v>
      </c>
      <c r="O186" s="16">
        <v>150000</v>
      </c>
      <c r="P186" s="16">
        <v>100000</v>
      </c>
      <c r="Q186" s="16">
        <v>300000</v>
      </c>
      <c r="R186" s="16">
        <v>150000</v>
      </c>
      <c r="S186" s="16">
        <v>100000</v>
      </c>
      <c r="T186" s="16">
        <v>300000</v>
      </c>
      <c r="U186" s="16">
        <v>150000</v>
      </c>
      <c r="V186" s="16">
        <v>100000</v>
      </c>
      <c r="W186" s="16">
        <v>300000</v>
      </c>
      <c r="X186" s="16">
        <v>200000</v>
      </c>
      <c r="Y186" s="16">
        <v>150000</v>
      </c>
      <c r="Z186" s="16">
        <v>350000</v>
      </c>
      <c r="AA186" s="13">
        <v>250000</v>
      </c>
      <c r="AB186" s="13">
        <v>200000</v>
      </c>
      <c r="AC186" s="13">
        <v>300000</v>
      </c>
    </row>
    <row r="187" spans="1:29" ht="26" x14ac:dyDescent="0.3">
      <c r="A187" s="33" t="s">
        <v>32</v>
      </c>
      <c r="B187" s="14" t="s">
        <v>43</v>
      </c>
      <c r="C187" s="14" t="s">
        <v>23</v>
      </c>
      <c r="D187" s="33" t="s">
        <v>23</v>
      </c>
      <c r="E187" s="25" t="s">
        <v>50</v>
      </c>
      <c r="F187" s="25" t="s">
        <v>207</v>
      </c>
      <c r="G187" s="16" t="s">
        <v>180</v>
      </c>
      <c r="H187" s="16" t="s">
        <v>174</v>
      </c>
      <c r="I187" s="13" t="s">
        <v>171</v>
      </c>
      <c r="J187" s="13" t="s">
        <v>172</v>
      </c>
      <c r="K187" s="14" t="s">
        <v>78</v>
      </c>
      <c r="L187" s="16">
        <v>0.6</v>
      </c>
      <c r="M187" s="16">
        <v>0.55000000000000004</v>
      </c>
      <c r="N187" s="16">
        <v>0.65</v>
      </c>
      <c r="O187" s="16">
        <v>0.6</v>
      </c>
      <c r="P187" s="16">
        <v>0.55000000000000004</v>
      </c>
      <c r="Q187" s="16">
        <v>0.65</v>
      </c>
      <c r="R187" s="16">
        <v>0.6</v>
      </c>
      <c r="S187" s="16">
        <v>0.55000000000000004</v>
      </c>
      <c r="T187" s="16">
        <v>0.65</v>
      </c>
      <c r="U187" s="16">
        <v>0.6</v>
      </c>
      <c r="V187" s="16">
        <v>0.55000000000000004</v>
      </c>
      <c r="W187" s="16">
        <v>0.65</v>
      </c>
      <c r="X187" s="16">
        <v>0.5</v>
      </c>
      <c r="Y187" s="16">
        <v>0.45</v>
      </c>
      <c r="Z187" s="16">
        <v>0.55000000000000004</v>
      </c>
      <c r="AA187" s="16">
        <v>0.5</v>
      </c>
      <c r="AB187" s="16">
        <v>0.45</v>
      </c>
      <c r="AC187" s="16">
        <v>0.55000000000000004</v>
      </c>
    </row>
    <row r="188" spans="1:29" ht="15.65" customHeight="1" x14ac:dyDescent="0.3">
      <c r="A188" s="33" t="s">
        <v>32</v>
      </c>
      <c r="B188" s="14" t="s">
        <v>284</v>
      </c>
      <c r="C188" s="14" t="s">
        <v>23</v>
      </c>
      <c r="D188" s="33" t="s">
        <v>23</v>
      </c>
      <c r="E188" s="25" t="s">
        <v>50</v>
      </c>
      <c r="F188" s="25" t="s">
        <v>207</v>
      </c>
      <c r="G188" s="16"/>
      <c r="H188" s="16"/>
      <c r="I188" s="13" t="s">
        <v>171</v>
      </c>
      <c r="J188" s="13" t="s">
        <v>172</v>
      </c>
      <c r="K188" s="14" t="s">
        <v>78</v>
      </c>
      <c r="L188" s="16">
        <v>7.4999999999999997E-2</v>
      </c>
      <c r="M188" s="16">
        <v>7.0000000000000007E-2</v>
      </c>
      <c r="N188" s="16">
        <v>0.08</v>
      </c>
      <c r="O188" s="16">
        <v>7.4999999999999997E-2</v>
      </c>
      <c r="P188" s="16">
        <v>7.0000000000000007E-2</v>
      </c>
      <c r="Q188" s="16">
        <v>0.08</v>
      </c>
      <c r="R188" s="16">
        <v>7.4999999999999997E-2</v>
      </c>
      <c r="S188" s="16">
        <v>7.0000000000000007E-2</v>
      </c>
      <c r="T188" s="16">
        <v>0.08</v>
      </c>
      <c r="U188" s="16">
        <v>7.4999999999999997E-2</v>
      </c>
      <c r="V188" s="16">
        <v>7.0000000000000007E-2</v>
      </c>
      <c r="W188" s="16">
        <v>0.08</v>
      </c>
      <c r="X188" s="16">
        <v>7.4999999999999997E-2</v>
      </c>
      <c r="Y188" s="16">
        <v>7.0000000000000007E-2</v>
      </c>
      <c r="Z188" s="16">
        <v>0.08</v>
      </c>
      <c r="AA188" s="16">
        <v>7.4999999999999997E-2</v>
      </c>
      <c r="AB188" s="16">
        <v>7.0000000000000007E-2</v>
      </c>
      <c r="AC188" s="16">
        <v>0.08</v>
      </c>
    </row>
    <row r="189" spans="1:29" x14ac:dyDescent="0.3">
      <c r="A189" s="33" t="s">
        <v>32</v>
      </c>
      <c r="B189" s="14" t="s">
        <v>36</v>
      </c>
      <c r="C189" s="14" t="s">
        <v>23</v>
      </c>
      <c r="D189" s="33" t="s">
        <v>23</v>
      </c>
      <c r="E189" s="25" t="s">
        <v>51</v>
      </c>
      <c r="F189" s="25" t="s">
        <v>207</v>
      </c>
      <c r="G189" s="16"/>
      <c r="H189" s="16"/>
      <c r="I189" s="13" t="s">
        <v>171</v>
      </c>
      <c r="J189" s="13" t="s">
        <v>172</v>
      </c>
      <c r="K189" s="14" t="s">
        <v>78</v>
      </c>
      <c r="L189" s="16">
        <v>0.2</v>
      </c>
      <c r="M189" s="16">
        <v>0.18</v>
      </c>
      <c r="N189" s="16">
        <v>0.22</v>
      </c>
      <c r="O189" s="16">
        <v>0.2</v>
      </c>
      <c r="P189" s="16">
        <v>0.18</v>
      </c>
      <c r="Q189" s="16">
        <v>0.22</v>
      </c>
      <c r="R189" s="16">
        <v>0.2</v>
      </c>
      <c r="S189" s="16">
        <v>0.18</v>
      </c>
      <c r="T189" s="16">
        <v>0.22</v>
      </c>
      <c r="U189" s="16">
        <v>0.2</v>
      </c>
      <c r="V189" s="16">
        <v>0.18</v>
      </c>
      <c r="W189" s="16">
        <v>0.22</v>
      </c>
      <c r="X189" s="16">
        <v>0.2</v>
      </c>
      <c r="Y189" s="16">
        <v>0.18</v>
      </c>
      <c r="Z189" s="16">
        <v>0.22</v>
      </c>
      <c r="AA189" s="16">
        <v>0.2</v>
      </c>
      <c r="AB189" s="16">
        <v>0.18</v>
      </c>
      <c r="AC189" s="16">
        <v>0.22</v>
      </c>
    </row>
    <row r="190" spans="1:29" x14ac:dyDescent="0.3">
      <c r="A190" s="33" t="s">
        <v>32</v>
      </c>
      <c r="B190" s="14" t="s">
        <v>36</v>
      </c>
      <c r="C190" s="14" t="s">
        <v>23</v>
      </c>
      <c r="D190" s="33" t="s">
        <v>23</v>
      </c>
      <c r="E190" s="25" t="s">
        <v>52</v>
      </c>
      <c r="F190" s="25" t="s">
        <v>195</v>
      </c>
      <c r="G190" s="16" t="s">
        <v>179</v>
      </c>
      <c r="H190" s="16" t="s">
        <v>175</v>
      </c>
      <c r="I190" s="13" t="s">
        <v>171</v>
      </c>
      <c r="J190" s="13" t="s">
        <v>172</v>
      </c>
      <c r="K190" s="14" t="s">
        <v>78</v>
      </c>
      <c r="L190" s="16">
        <v>25</v>
      </c>
      <c r="M190" s="16">
        <v>20</v>
      </c>
      <c r="N190" s="16">
        <v>30</v>
      </c>
      <c r="O190" s="16">
        <v>25</v>
      </c>
      <c r="P190" s="16">
        <v>20</v>
      </c>
      <c r="Q190" s="16">
        <v>30</v>
      </c>
      <c r="R190" s="16">
        <v>25</v>
      </c>
      <c r="S190" s="16">
        <v>20</v>
      </c>
      <c r="T190" s="16">
        <v>30</v>
      </c>
      <c r="U190" s="16">
        <v>25</v>
      </c>
      <c r="V190" s="16">
        <v>20</v>
      </c>
      <c r="W190" s="16">
        <v>30</v>
      </c>
      <c r="X190" s="16">
        <v>25</v>
      </c>
      <c r="Y190" s="16">
        <v>20</v>
      </c>
      <c r="Z190" s="16">
        <v>30</v>
      </c>
      <c r="AA190" s="16">
        <v>25</v>
      </c>
      <c r="AB190" s="16">
        <v>20</v>
      </c>
      <c r="AC190" s="16">
        <v>30</v>
      </c>
    </row>
    <row r="191" spans="1:29" x14ac:dyDescent="0.3">
      <c r="A191" s="33" t="s">
        <v>32</v>
      </c>
      <c r="B191" s="33" t="s">
        <v>251</v>
      </c>
      <c r="C191" s="33" t="s">
        <v>23</v>
      </c>
      <c r="D191" s="33" t="s">
        <v>23</v>
      </c>
      <c r="E191" s="25" t="s">
        <v>252</v>
      </c>
      <c r="F191" s="25" t="s">
        <v>253</v>
      </c>
      <c r="G191" s="16" t="s">
        <v>177</v>
      </c>
      <c r="H191" s="16" t="s">
        <v>173</v>
      </c>
      <c r="I191" s="13"/>
      <c r="J191" s="13"/>
      <c r="K191" s="33" t="s">
        <v>217</v>
      </c>
      <c r="L191" s="16">
        <v>42.8</v>
      </c>
      <c r="M191" s="16"/>
      <c r="N191" s="16"/>
      <c r="O191" s="16">
        <v>42.8</v>
      </c>
      <c r="P191" s="16"/>
      <c r="Q191" s="16"/>
      <c r="R191" s="16">
        <v>42.8</v>
      </c>
      <c r="S191" s="16"/>
      <c r="T191" s="16"/>
      <c r="U191" s="16">
        <v>42.8</v>
      </c>
      <c r="V191" s="16"/>
      <c r="W191" s="16"/>
      <c r="X191" s="16">
        <v>42.8</v>
      </c>
      <c r="Y191" s="16"/>
      <c r="Z191" s="16"/>
      <c r="AA191" s="16">
        <v>42.8</v>
      </c>
      <c r="AB191" s="16"/>
      <c r="AC191" s="16"/>
    </row>
    <row r="192" spans="1:29" x14ac:dyDescent="0.3">
      <c r="A192" s="33" t="s">
        <v>32</v>
      </c>
      <c r="B192" s="33" t="s">
        <v>36</v>
      </c>
      <c r="C192" s="33" t="s">
        <v>23</v>
      </c>
      <c r="D192" s="33" t="s">
        <v>23</v>
      </c>
      <c r="E192" s="25" t="s">
        <v>252</v>
      </c>
      <c r="F192" s="25" t="s">
        <v>253</v>
      </c>
      <c r="G192" s="16" t="s">
        <v>177</v>
      </c>
      <c r="H192" s="16" t="s">
        <v>173</v>
      </c>
      <c r="I192" s="13"/>
      <c r="J192" s="13"/>
      <c r="K192" s="33" t="s">
        <v>217</v>
      </c>
      <c r="L192" s="16">
        <v>55.5</v>
      </c>
      <c r="M192" s="16"/>
      <c r="N192" s="16"/>
      <c r="O192" s="16">
        <v>55.5</v>
      </c>
      <c r="P192" s="16"/>
      <c r="Q192" s="16"/>
      <c r="R192" s="16">
        <v>55.5</v>
      </c>
      <c r="S192" s="16"/>
      <c r="T192" s="16"/>
      <c r="U192" s="16">
        <v>55.5</v>
      </c>
      <c r="V192" s="16"/>
      <c r="W192" s="16"/>
      <c r="X192" s="16">
        <v>55.5</v>
      </c>
      <c r="Y192" s="16"/>
      <c r="Z192" s="16"/>
      <c r="AA192" s="16">
        <v>55.5</v>
      </c>
      <c r="AB192" s="16"/>
      <c r="AC192" s="16"/>
    </row>
    <row r="193" spans="1:29" x14ac:dyDescent="0.3">
      <c r="A193" s="33" t="s">
        <v>32</v>
      </c>
      <c r="B193" s="33" t="s">
        <v>43</v>
      </c>
      <c r="C193" s="33" t="s">
        <v>23</v>
      </c>
      <c r="D193" s="33" t="s">
        <v>23</v>
      </c>
      <c r="E193" s="25" t="s">
        <v>252</v>
      </c>
      <c r="F193" s="25" t="s">
        <v>253</v>
      </c>
      <c r="G193" s="16" t="s">
        <v>177</v>
      </c>
      <c r="H193" s="16" t="s">
        <v>173</v>
      </c>
      <c r="I193" s="13"/>
      <c r="J193" s="13"/>
      <c r="K193" s="33" t="s">
        <v>217</v>
      </c>
      <c r="L193" s="16">
        <v>120</v>
      </c>
      <c r="M193" s="16"/>
      <c r="N193" s="16"/>
      <c r="O193" s="16">
        <v>120</v>
      </c>
      <c r="P193" s="16"/>
      <c r="Q193" s="16"/>
      <c r="R193" s="16">
        <v>120</v>
      </c>
      <c r="S193" s="16"/>
      <c r="T193" s="16"/>
      <c r="U193" s="16">
        <v>120</v>
      </c>
      <c r="V193" s="16"/>
      <c r="W193" s="16"/>
      <c r="X193" s="16">
        <v>120</v>
      </c>
      <c r="Y193" s="16"/>
      <c r="Z193" s="16"/>
      <c r="AA193" s="16">
        <v>120</v>
      </c>
      <c r="AB193" s="16"/>
      <c r="AC193" s="16"/>
    </row>
    <row r="194" spans="1:29" x14ac:dyDescent="0.3">
      <c r="A194" s="14" t="s">
        <v>39</v>
      </c>
      <c r="B194" s="25" t="s">
        <v>36</v>
      </c>
      <c r="C194" s="14" t="s">
        <v>23</v>
      </c>
      <c r="D194" s="33" t="s">
        <v>23</v>
      </c>
      <c r="E194" s="27" t="s">
        <v>53</v>
      </c>
      <c r="F194" s="27" t="s">
        <v>208</v>
      </c>
      <c r="G194" s="13" t="s">
        <v>177</v>
      </c>
      <c r="H194" s="21" t="s">
        <v>173</v>
      </c>
      <c r="I194" s="13"/>
      <c r="J194" s="13"/>
      <c r="K194" s="14" t="s">
        <v>78</v>
      </c>
      <c r="L194" s="21">
        <f>2.65</f>
        <v>2.65</v>
      </c>
      <c r="M194" s="21">
        <v>2.5</v>
      </c>
      <c r="N194" s="21">
        <v>2.75</v>
      </c>
      <c r="O194" s="21">
        <f>2.65</f>
        <v>2.65</v>
      </c>
      <c r="P194" s="21">
        <v>2.5</v>
      </c>
      <c r="Q194" s="21">
        <v>2.75</v>
      </c>
      <c r="R194" s="21">
        <f>2.65</f>
        <v>2.65</v>
      </c>
      <c r="S194" s="21">
        <v>2.5</v>
      </c>
      <c r="T194" s="21">
        <v>2.75</v>
      </c>
      <c r="U194" s="21">
        <f>2.65</f>
        <v>2.65</v>
      </c>
      <c r="V194" s="21">
        <v>2.5</v>
      </c>
      <c r="W194" s="21">
        <v>2.75</v>
      </c>
      <c r="X194" s="21">
        <f>2.65</f>
        <v>2.65</v>
      </c>
      <c r="Y194" s="21">
        <v>2.5</v>
      </c>
      <c r="Z194" s="21">
        <v>2.75</v>
      </c>
      <c r="AA194" s="21">
        <f>2.65</f>
        <v>2.65</v>
      </c>
      <c r="AB194" s="21">
        <v>2.5</v>
      </c>
      <c r="AC194" s="21">
        <v>2.75</v>
      </c>
    </row>
    <row r="195" spans="1:29" x14ac:dyDescent="0.3">
      <c r="A195" s="33" t="s">
        <v>39</v>
      </c>
      <c r="B195" s="25" t="s">
        <v>35</v>
      </c>
      <c r="C195" s="14" t="s">
        <v>23</v>
      </c>
      <c r="D195" s="33" t="s">
        <v>23</v>
      </c>
      <c r="E195" s="27" t="s">
        <v>53</v>
      </c>
      <c r="F195" s="27" t="s">
        <v>208</v>
      </c>
      <c r="G195" s="13" t="s">
        <v>177</v>
      </c>
      <c r="H195" s="21" t="s">
        <v>173</v>
      </c>
      <c r="I195" s="13"/>
      <c r="J195" s="13"/>
      <c r="K195" s="14" t="s">
        <v>78</v>
      </c>
      <c r="L195" s="21">
        <v>3.1375899999999999</v>
      </c>
      <c r="M195" s="21">
        <v>3.1</v>
      </c>
      <c r="N195" s="21">
        <v>3.2</v>
      </c>
      <c r="O195" s="21">
        <v>3.1375899999999999</v>
      </c>
      <c r="P195" s="21">
        <v>3.1</v>
      </c>
      <c r="Q195" s="21">
        <v>3.2</v>
      </c>
      <c r="R195" s="21">
        <v>3.1375899999999999</v>
      </c>
      <c r="S195" s="21">
        <v>3.1</v>
      </c>
      <c r="T195" s="21">
        <v>3.2</v>
      </c>
      <c r="U195" s="21">
        <v>3.1375899999999999</v>
      </c>
      <c r="V195" s="21">
        <v>3.1</v>
      </c>
      <c r="W195" s="21">
        <v>3.2</v>
      </c>
      <c r="X195" s="21">
        <v>3.1375899999999999</v>
      </c>
      <c r="Y195" s="21">
        <v>3.1</v>
      </c>
      <c r="Z195" s="21">
        <v>3.2</v>
      </c>
      <c r="AA195" s="21">
        <v>3.1375899999999999</v>
      </c>
      <c r="AB195" s="21">
        <v>3.1</v>
      </c>
      <c r="AC195" s="21">
        <v>3.2</v>
      </c>
    </row>
    <row r="196" spans="1:29" x14ac:dyDescent="0.3">
      <c r="A196" s="33" t="s">
        <v>39</v>
      </c>
      <c r="B196" s="25" t="s">
        <v>268</v>
      </c>
      <c r="C196" s="14" t="s">
        <v>23</v>
      </c>
      <c r="D196" s="33" t="s">
        <v>23</v>
      </c>
      <c r="E196" s="27" t="s">
        <v>53</v>
      </c>
      <c r="F196" s="27" t="s">
        <v>208</v>
      </c>
      <c r="G196" s="13" t="s">
        <v>177</v>
      </c>
      <c r="H196" s="21" t="s">
        <v>173</v>
      </c>
      <c r="I196" s="13"/>
      <c r="J196" s="13"/>
      <c r="K196" s="14" t="s">
        <v>78</v>
      </c>
      <c r="L196" s="21">
        <v>3.1833399999999998</v>
      </c>
      <c r="M196" s="21">
        <v>3.1</v>
      </c>
      <c r="N196" s="21">
        <v>3.2</v>
      </c>
      <c r="O196" s="21">
        <v>3.1833399999999998</v>
      </c>
      <c r="P196" s="21">
        <v>3.1</v>
      </c>
      <c r="Q196" s="21">
        <v>3.2</v>
      </c>
      <c r="R196" s="21">
        <v>3.1833399999999998</v>
      </c>
      <c r="S196" s="21">
        <v>3.1</v>
      </c>
      <c r="T196" s="21">
        <v>3.2</v>
      </c>
      <c r="U196" s="21">
        <v>3.1833399999999998</v>
      </c>
      <c r="V196" s="21">
        <v>3.1</v>
      </c>
      <c r="W196" s="21">
        <v>3.2</v>
      </c>
      <c r="X196" s="21">
        <v>3.1833399999999998</v>
      </c>
      <c r="Y196" s="21">
        <v>3.1</v>
      </c>
      <c r="Z196" s="21">
        <v>3.2</v>
      </c>
      <c r="AA196" s="21">
        <v>3.1833399999999998</v>
      </c>
      <c r="AB196" s="21">
        <v>3.1</v>
      </c>
      <c r="AC196" s="21">
        <v>3.2</v>
      </c>
    </row>
    <row r="197" spans="1:29" x14ac:dyDescent="0.3">
      <c r="A197" s="33" t="s">
        <v>39</v>
      </c>
      <c r="B197" s="25" t="s">
        <v>23</v>
      </c>
      <c r="C197" s="33" t="s">
        <v>23</v>
      </c>
      <c r="D197" s="33" t="s">
        <v>23</v>
      </c>
      <c r="E197" s="27" t="s">
        <v>270</v>
      </c>
      <c r="F197" s="27" t="s">
        <v>196</v>
      </c>
      <c r="G197" s="13" t="s">
        <v>179</v>
      </c>
      <c r="H197" s="21" t="s">
        <v>173</v>
      </c>
      <c r="I197" s="13"/>
      <c r="J197" s="13" t="s">
        <v>271</v>
      </c>
      <c r="K197" s="33" t="s">
        <v>78</v>
      </c>
      <c r="L197" s="21">
        <v>1</v>
      </c>
      <c r="M197" s="21">
        <v>0.7</v>
      </c>
      <c r="N197" s="21">
        <v>1.43</v>
      </c>
      <c r="O197" s="21">
        <v>1</v>
      </c>
      <c r="P197" s="21">
        <v>0.7</v>
      </c>
      <c r="Q197" s="21">
        <v>1.43</v>
      </c>
      <c r="R197" s="21">
        <v>1</v>
      </c>
      <c r="S197" s="21">
        <v>0.7</v>
      </c>
      <c r="T197" s="21">
        <v>1.43</v>
      </c>
      <c r="U197" s="21">
        <v>1</v>
      </c>
      <c r="V197" s="21">
        <v>0.7</v>
      </c>
      <c r="W197" s="21">
        <v>1.43</v>
      </c>
      <c r="X197" s="21">
        <v>1</v>
      </c>
      <c r="Y197" s="21">
        <v>0.7</v>
      </c>
      <c r="Z197" s="21">
        <v>1.43</v>
      </c>
      <c r="AA197" s="21">
        <v>1</v>
      </c>
      <c r="AB197" s="21">
        <v>0.7</v>
      </c>
      <c r="AC197" s="21">
        <v>1.43</v>
      </c>
    </row>
    <row r="198" spans="1:29" x14ac:dyDescent="0.3">
      <c r="A198" s="14" t="s">
        <v>63</v>
      </c>
      <c r="B198" s="25" t="s">
        <v>23</v>
      </c>
      <c r="C198" s="14" t="s">
        <v>23</v>
      </c>
      <c r="D198" s="33" t="s">
        <v>23</v>
      </c>
      <c r="E198" s="25" t="s">
        <v>71</v>
      </c>
      <c r="F198" s="25" t="s">
        <v>196</v>
      </c>
      <c r="G198" s="13"/>
      <c r="H198" s="13"/>
      <c r="I198" s="13"/>
      <c r="J198" s="13"/>
      <c r="K198" s="14" t="s">
        <v>78</v>
      </c>
      <c r="L198" s="21">
        <v>0.05</v>
      </c>
      <c r="M198" s="21">
        <v>0.03</v>
      </c>
      <c r="N198" s="21">
        <v>7.0000000000000007E-2</v>
      </c>
      <c r="O198" s="21">
        <v>0.05</v>
      </c>
      <c r="P198" s="21">
        <v>0.03</v>
      </c>
      <c r="Q198" s="21">
        <v>7.0000000000000007E-2</v>
      </c>
      <c r="R198" s="21">
        <v>0.05</v>
      </c>
      <c r="S198" s="21">
        <v>0.03</v>
      </c>
      <c r="T198" s="21">
        <v>7.0000000000000007E-2</v>
      </c>
      <c r="U198" s="21">
        <v>0.05</v>
      </c>
      <c r="V198" s="21">
        <v>0.03</v>
      </c>
      <c r="W198" s="21">
        <v>7.0000000000000007E-2</v>
      </c>
      <c r="X198" s="21">
        <v>0.05</v>
      </c>
      <c r="Y198" s="21">
        <v>0.03</v>
      </c>
      <c r="Z198" s="21">
        <v>7.0000000000000007E-2</v>
      </c>
      <c r="AA198" s="13"/>
      <c r="AB198" s="13"/>
      <c r="AC198" s="13"/>
    </row>
    <row r="199" spans="1:29" x14ac:dyDescent="0.3">
      <c r="A199" s="33" t="s">
        <v>63</v>
      </c>
      <c r="B199" s="25" t="s">
        <v>23</v>
      </c>
      <c r="C199" s="22" t="s">
        <v>159</v>
      </c>
      <c r="D199" s="33" t="s">
        <v>223</v>
      </c>
      <c r="E199" s="25" t="s">
        <v>74</v>
      </c>
      <c r="F199" s="25" t="s">
        <v>196</v>
      </c>
      <c r="G199" s="13"/>
      <c r="H199" s="13"/>
      <c r="I199" s="13"/>
      <c r="J199" s="13"/>
      <c r="K199" s="22" t="s">
        <v>78</v>
      </c>
      <c r="L199" s="21">
        <v>1.2</v>
      </c>
      <c r="M199" s="21">
        <v>1.1000000000000001</v>
      </c>
      <c r="N199" s="21">
        <v>1.4</v>
      </c>
      <c r="O199" s="21">
        <v>1.2</v>
      </c>
      <c r="P199" s="21">
        <v>1.1000000000000001</v>
      </c>
      <c r="Q199" s="21">
        <v>1.4</v>
      </c>
      <c r="R199" s="21">
        <v>1.2</v>
      </c>
      <c r="S199" s="21">
        <v>1.1000000000000001</v>
      </c>
      <c r="T199" s="21">
        <v>1.4</v>
      </c>
      <c r="U199" s="21">
        <v>1.2</v>
      </c>
      <c r="V199" s="21">
        <v>1.1000000000000001</v>
      </c>
      <c r="W199" s="21">
        <v>1.4</v>
      </c>
      <c r="X199" s="21">
        <v>1.2</v>
      </c>
      <c r="Y199" s="21">
        <v>1.1000000000000001</v>
      </c>
      <c r="Z199" s="21">
        <v>1.4</v>
      </c>
      <c r="AA199" s="13"/>
      <c r="AB199" s="13"/>
      <c r="AC199" s="13"/>
    </row>
    <row r="200" spans="1:29" x14ac:dyDescent="0.3">
      <c r="A200" s="33" t="s">
        <v>63</v>
      </c>
      <c r="B200" s="25" t="s">
        <v>23</v>
      </c>
      <c r="C200" s="22" t="s">
        <v>160</v>
      </c>
      <c r="D200" s="33" t="s">
        <v>223</v>
      </c>
      <c r="E200" s="25" t="s">
        <v>74</v>
      </c>
      <c r="F200" s="25" t="s">
        <v>196</v>
      </c>
      <c r="G200" s="13"/>
      <c r="H200" s="13"/>
      <c r="I200" s="13"/>
      <c r="J200" s="13"/>
      <c r="K200" s="22" t="s">
        <v>78</v>
      </c>
      <c r="L200" s="21">
        <v>1.2</v>
      </c>
      <c r="M200" s="21">
        <v>1.1000000000000001</v>
      </c>
      <c r="N200" s="21">
        <v>1.4</v>
      </c>
      <c r="O200" s="21">
        <v>1.2</v>
      </c>
      <c r="P200" s="21">
        <v>1.1000000000000001</v>
      </c>
      <c r="Q200" s="21">
        <v>1.4</v>
      </c>
      <c r="R200" s="21">
        <v>1.2</v>
      </c>
      <c r="S200" s="21">
        <v>1.1000000000000001</v>
      </c>
      <c r="T200" s="21">
        <v>1.4</v>
      </c>
      <c r="U200" s="21">
        <v>1.2</v>
      </c>
      <c r="V200" s="21">
        <v>1.1000000000000001</v>
      </c>
      <c r="W200" s="21">
        <v>1.4</v>
      </c>
      <c r="X200" s="21">
        <v>1.2</v>
      </c>
      <c r="Y200" s="21">
        <v>1.1000000000000001</v>
      </c>
      <c r="Z200" s="21">
        <v>1.4</v>
      </c>
      <c r="AA200" s="13"/>
      <c r="AB200" s="13"/>
      <c r="AC200" s="13"/>
    </row>
    <row r="201" spans="1:29" x14ac:dyDescent="0.3">
      <c r="A201" s="33" t="s">
        <v>63</v>
      </c>
      <c r="B201" s="25" t="s">
        <v>23</v>
      </c>
      <c r="C201" s="22" t="s">
        <v>161</v>
      </c>
      <c r="D201" s="33" t="s">
        <v>223</v>
      </c>
      <c r="E201" s="25" t="s">
        <v>74</v>
      </c>
      <c r="F201" s="25" t="s">
        <v>196</v>
      </c>
      <c r="G201" s="13"/>
      <c r="H201" s="13"/>
      <c r="I201" s="13"/>
      <c r="J201" s="13"/>
      <c r="K201" s="22" t="s">
        <v>78</v>
      </c>
      <c r="L201" s="21">
        <v>1.2</v>
      </c>
      <c r="M201" s="21">
        <v>1.1000000000000001</v>
      </c>
      <c r="N201" s="21">
        <v>1.4</v>
      </c>
      <c r="O201" s="21">
        <v>1.2</v>
      </c>
      <c r="P201" s="21">
        <v>1.1000000000000001</v>
      </c>
      <c r="Q201" s="21">
        <v>1.4</v>
      </c>
      <c r="R201" s="21">
        <v>1.2</v>
      </c>
      <c r="S201" s="21">
        <v>1.1000000000000001</v>
      </c>
      <c r="T201" s="21">
        <v>1.4</v>
      </c>
      <c r="U201" s="21">
        <v>1.2</v>
      </c>
      <c r="V201" s="21">
        <v>1.1000000000000001</v>
      </c>
      <c r="W201" s="21">
        <v>1.4</v>
      </c>
      <c r="X201" s="21">
        <v>1.2</v>
      </c>
      <c r="Y201" s="21">
        <v>1.1000000000000001</v>
      </c>
      <c r="Z201" s="21">
        <v>1.4</v>
      </c>
      <c r="AA201" s="13"/>
      <c r="AB201" s="13"/>
      <c r="AC201" s="13"/>
    </row>
    <row r="202" spans="1:29" x14ac:dyDescent="0.3">
      <c r="A202" s="33" t="s">
        <v>63</v>
      </c>
      <c r="B202" s="25" t="s">
        <v>23</v>
      </c>
      <c r="C202" s="22" t="s">
        <v>221</v>
      </c>
      <c r="D202" s="33" t="s">
        <v>224</v>
      </c>
      <c r="E202" s="25" t="s">
        <v>74</v>
      </c>
      <c r="F202" s="25" t="s">
        <v>196</v>
      </c>
      <c r="G202" s="13"/>
      <c r="H202" s="13"/>
      <c r="I202" s="13"/>
      <c r="J202" s="13"/>
      <c r="K202" s="22" t="s">
        <v>78</v>
      </c>
      <c r="L202" s="21">
        <v>1.2</v>
      </c>
      <c r="M202" s="21">
        <v>1.1000000000000001</v>
      </c>
      <c r="N202" s="21">
        <v>1.4</v>
      </c>
      <c r="O202" s="21">
        <v>1.2</v>
      </c>
      <c r="P202" s="21">
        <v>1.1000000000000001</v>
      </c>
      <c r="Q202" s="21">
        <v>1.4</v>
      </c>
      <c r="R202" s="21">
        <v>1.2</v>
      </c>
      <c r="S202" s="21">
        <v>1.1000000000000001</v>
      </c>
      <c r="T202" s="21">
        <v>1.4</v>
      </c>
      <c r="U202" s="21">
        <v>1.2</v>
      </c>
      <c r="V202" s="21">
        <v>1.1000000000000001</v>
      </c>
      <c r="W202" s="21">
        <v>1.4</v>
      </c>
      <c r="X202" s="21">
        <v>1.2</v>
      </c>
      <c r="Y202" s="21">
        <v>1.1000000000000001</v>
      </c>
      <c r="Z202" s="21">
        <v>1.4</v>
      </c>
      <c r="AA202" s="13"/>
      <c r="AB202" s="13"/>
      <c r="AC202" s="13"/>
    </row>
    <row r="203" spans="1:29" x14ac:dyDescent="0.3">
      <c r="A203" s="33" t="s">
        <v>63</v>
      </c>
      <c r="B203" s="25" t="s">
        <v>23</v>
      </c>
      <c r="C203" s="22" t="s">
        <v>162</v>
      </c>
      <c r="D203" s="33" t="s">
        <v>227</v>
      </c>
      <c r="E203" s="25" t="s">
        <v>74</v>
      </c>
      <c r="F203" s="25" t="s">
        <v>196</v>
      </c>
      <c r="G203" s="13"/>
      <c r="H203" s="13"/>
      <c r="I203" s="13"/>
      <c r="J203" s="13"/>
      <c r="K203" s="22" t="s">
        <v>78</v>
      </c>
      <c r="L203" s="21">
        <v>1.2</v>
      </c>
      <c r="M203" s="21">
        <v>1.1000000000000001</v>
      </c>
      <c r="N203" s="21">
        <v>1.4</v>
      </c>
      <c r="O203" s="21">
        <v>1.2</v>
      </c>
      <c r="P203" s="21">
        <v>1.1000000000000001</v>
      </c>
      <c r="Q203" s="21">
        <v>1.4</v>
      </c>
      <c r="R203" s="21">
        <v>1.2</v>
      </c>
      <c r="S203" s="21">
        <v>1.1000000000000001</v>
      </c>
      <c r="T203" s="21">
        <v>1.4</v>
      </c>
      <c r="U203" s="21">
        <v>1.2</v>
      </c>
      <c r="V203" s="21">
        <v>1.1000000000000001</v>
      </c>
      <c r="W203" s="21">
        <v>1.4</v>
      </c>
      <c r="X203" s="21">
        <v>1.2</v>
      </c>
      <c r="Y203" s="21">
        <v>1.1000000000000001</v>
      </c>
      <c r="Z203" s="21">
        <v>1.4</v>
      </c>
      <c r="AA203" s="13"/>
      <c r="AB203" s="13"/>
      <c r="AC203" s="13"/>
    </row>
    <row r="204" spans="1:29" ht="26" x14ac:dyDescent="0.3">
      <c r="A204" s="33" t="s">
        <v>63</v>
      </c>
      <c r="B204" s="33" t="s">
        <v>23</v>
      </c>
      <c r="C204" s="33" t="s">
        <v>225</v>
      </c>
      <c r="D204" s="33" t="s">
        <v>226</v>
      </c>
      <c r="E204" s="25" t="s">
        <v>74</v>
      </c>
      <c r="F204" s="25" t="s">
        <v>196</v>
      </c>
      <c r="G204" s="13"/>
      <c r="H204" s="13"/>
      <c r="I204" s="13"/>
      <c r="J204" s="13"/>
      <c r="K204" s="33" t="s">
        <v>78</v>
      </c>
      <c r="L204" s="21">
        <v>1.2</v>
      </c>
      <c r="M204" s="21">
        <v>1.1000000000000001</v>
      </c>
      <c r="N204" s="21">
        <v>1.4</v>
      </c>
      <c r="O204" s="21">
        <v>1.2</v>
      </c>
      <c r="P204" s="21">
        <v>1.1000000000000001</v>
      </c>
      <c r="Q204" s="21">
        <v>1.4</v>
      </c>
      <c r="R204" s="21">
        <v>1.2</v>
      </c>
      <c r="S204" s="21">
        <v>1.1000000000000001</v>
      </c>
      <c r="T204" s="21">
        <v>1.4</v>
      </c>
      <c r="U204" s="21">
        <v>1.2</v>
      </c>
      <c r="V204" s="21">
        <v>1.1000000000000001</v>
      </c>
      <c r="W204" s="21">
        <v>1.4</v>
      </c>
      <c r="X204" s="21">
        <v>1.2</v>
      </c>
      <c r="Y204" s="21">
        <v>1.1000000000000001</v>
      </c>
      <c r="Z204" s="21">
        <v>1.4</v>
      </c>
      <c r="AA204" s="13"/>
      <c r="AB204" s="13"/>
      <c r="AC204" s="13"/>
    </row>
    <row r="205" spans="1:29" x14ac:dyDescent="0.3">
      <c r="A205" s="33" t="s">
        <v>63</v>
      </c>
      <c r="B205" s="25" t="s">
        <v>23</v>
      </c>
      <c r="C205" s="14" t="s">
        <v>23</v>
      </c>
      <c r="D205" s="33" t="s">
        <v>23</v>
      </c>
      <c r="E205" s="25" t="s">
        <v>58</v>
      </c>
      <c r="F205" s="25" t="s">
        <v>209</v>
      </c>
      <c r="G205" s="13"/>
      <c r="H205" s="13"/>
      <c r="I205" s="13"/>
      <c r="J205" s="13"/>
      <c r="K205" s="14" t="s">
        <v>78</v>
      </c>
      <c r="L205" s="28">
        <v>16</v>
      </c>
      <c r="M205" s="28">
        <v>9</v>
      </c>
      <c r="N205" s="28">
        <v>18</v>
      </c>
      <c r="O205" s="28">
        <v>16</v>
      </c>
      <c r="P205" s="28">
        <v>9</v>
      </c>
      <c r="Q205" s="28">
        <v>18</v>
      </c>
      <c r="R205" s="28">
        <v>16</v>
      </c>
      <c r="S205" s="28">
        <v>9</v>
      </c>
      <c r="T205" s="28">
        <v>18</v>
      </c>
      <c r="U205" s="28">
        <v>16</v>
      </c>
      <c r="V205" s="28">
        <v>9</v>
      </c>
      <c r="W205" s="28">
        <v>18</v>
      </c>
      <c r="X205" s="28">
        <v>16</v>
      </c>
      <c r="Y205" s="28">
        <v>11</v>
      </c>
      <c r="Z205" s="28">
        <v>18</v>
      </c>
      <c r="AA205" s="13"/>
      <c r="AB205" s="13"/>
      <c r="AC205" s="13"/>
    </row>
    <row r="206" spans="1:29" x14ac:dyDescent="0.3">
      <c r="A206" s="33" t="s">
        <v>63</v>
      </c>
      <c r="B206" s="25" t="s">
        <v>23</v>
      </c>
      <c r="C206" s="25" t="s">
        <v>23</v>
      </c>
      <c r="D206" s="33" t="s">
        <v>23</v>
      </c>
      <c r="E206" s="25" t="s">
        <v>59</v>
      </c>
      <c r="F206" s="25" t="s">
        <v>210</v>
      </c>
      <c r="G206" s="13"/>
      <c r="H206" s="13"/>
      <c r="I206" s="13"/>
      <c r="J206" s="13"/>
      <c r="K206" s="14" t="s">
        <v>78</v>
      </c>
      <c r="L206" s="29">
        <v>-900</v>
      </c>
      <c r="M206" s="29">
        <v>-3150</v>
      </c>
      <c r="N206" s="29">
        <v>-720</v>
      </c>
      <c r="O206" s="29">
        <v>-900</v>
      </c>
      <c r="P206" s="29">
        <v>-3150</v>
      </c>
      <c r="Q206" s="29">
        <v>-720</v>
      </c>
      <c r="R206" s="29">
        <v>-900</v>
      </c>
      <c r="S206" s="29">
        <v>-3150</v>
      </c>
      <c r="T206" s="29">
        <v>-720</v>
      </c>
      <c r="U206" s="29">
        <v>-900</v>
      </c>
      <c r="V206" s="29">
        <v>-3150</v>
      </c>
      <c r="W206" s="29">
        <v>-720</v>
      </c>
      <c r="X206" s="29">
        <v>-900</v>
      </c>
      <c r="Y206" s="29">
        <v>-3150</v>
      </c>
      <c r="Z206" s="29">
        <v>-720</v>
      </c>
      <c r="AA206" s="13"/>
      <c r="AB206" s="13"/>
      <c r="AC206" s="13"/>
    </row>
    <row r="207" spans="1:29" x14ac:dyDescent="0.3">
      <c r="A207" s="33" t="s">
        <v>63</v>
      </c>
      <c r="B207" s="25" t="s">
        <v>44</v>
      </c>
      <c r="C207" s="25" t="s">
        <v>23</v>
      </c>
      <c r="D207" s="33" t="s">
        <v>23</v>
      </c>
      <c r="E207" s="25" t="s">
        <v>73</v>
      </c>
      <c r="F207" s="25" t="s">
        <v>211</v>
      </c>
      <c r="G207" s="13"/>
      <c r="H207" s="13"/>
      <c r="I207" s="13"/>
      <c r="J207" s="13"/>
      <c r="K207" s="14" t="s">
        <v>78</v>
      </c>
      <c r="L207" s="30">
        <v>2.5000000000000001E-2</v>
      </c>
      <c r="M207" s="30">
        <v>0.02</v>
      </c>
      <c r="N207" s="30">
        <v>0.04</v>
      </c>
      <c r="O207" s="30">
        <v>2.5000000000000001E-2</v>
      </c>
      <c r="P207" s="30">
        <v>0.02</v>
      </c>
      <c r="Q207" s="30">
        <v>0.04</v>
      </c>
      <c r="R207" s="30">
        <v>2.5000000000000001E-2</v>
      </c>
      <c r="S207" s="30">
        <v>0.02</v>
      </c>
      <c r="T207" s="30">
        <v>0.04</v>
      </c>
      <c r="U207" s="30">
        <v>2.5000000000000001E-2</v>
      </c>
      <c r="V207" s="30">
        <v>0.02</v>
      </c>
      <c r="W207" s="30">
        <v>0.04</v>
      </c>
      <c r="X207" s="30">
        <v>2.5000000000000001E-2</v>
      </c>
      <c r="Y207" s="30">
        <v>0.02</v>
      </c>
      <c r="Z207" s="30">
        <v>0.04</v>
      </c>
      <c r="AA207" s="13"/>
      <c r="AB207" s="13"/>
      <c r="AC207" s="13"/>
    </row>
    <row r="208" spans="1:29" x14ac:dyDescent="0.3">
      <c r="A208" s="33" t="s">
        <v>63</v>
      </c>
      <c r="B208" s="25" t="s">
        <v>285</v>
      </c>
      <c r="C208" s="25" t="s">
        <v>23</v>
      </c>
      <c r="D208" s="33" t="s">
        <v>23</v>
      </c>
      <c r="E208" s="25" t="s">
        <v>73</v>
      </c>
      <c r="F208" s="25" t="s">
        <v>211</v>
      </c>
      <c r="G208" s="13"/>
      <c r="H208" s="13"/>
      <c r="I208" s="13"/>
      <c r="J208" s="13"/>
      <c r="K208" s="14" t="s">
        <v>78</v>
      </c>
      <c r="L208" s="30">
        <v>0.03</v>
      </c>
      <c r="M208" s="30">
        <v>0.02</v>
      </c>
      <c r="N208" s="30">
        <v>0.04</v>
      </c>
      <c r="O208" s="30">
        <v>0.03</v>
      </c>
      <c r="P208" s="30">
        <v>0.02</v>
      </c>
      <c r="Q208" s="30">
        <v>0.04</v>
      </c>
      <c r="R208" s="30">
        <v>0.03</v>
      </c>
      <c r="S208" s="30">
        <v>0.02</v>
      </c>
      <c r="T208" s="30">
        <v>0.04</v>
      </c>
      <c r="U208" s="30">
        <v>0.03</v>
      </c>
      <c r="V208" s="30">
        <v>0.02</v>
      </c>
      <c r="W208" s="30">
        <v>0.04</v>
      </c>
      <c r="X208" s="30">
        <v>0.03</v>
      </c>
      <c r="Y208" s="30">
        <v>0.02</v>
      </c>
      <c r="Z208" s="30">
        <v>0.04</v>
      </c>
      <c r="AA208" s="13"/>
      <c r="AB208" s="13"/>
      <c r="AC208" s="13"/>
    </row>
    <row r="209" spans="1:29" x14ac:dyDescent="0.3">
      <c r="A209" s="33" t="s">
        <v>63</v>
      </c>
      <c r="B209" s="25" t="s">
        <v>23</v>
      </c>
      <c r="C209" s="25" t="s">
        <v>23</v>
      </c>
      <c r="D209" s="33" t="s">
        <v>23</v>
      </c>
      <c r="E209" s="25" t="s">
        <v>64</v>
      </c>
      <c r="F209" s="25" t="s">
        <v>209</v>
      </c>
      <c r="G209" s="13"/>
      <c r="H209" s="13"/>
      <c r="I209" s="13"/>
      <c r="J209" s="13"/>
      <c r="K209" s="14" t="s">
        <v>78</v>
      </c>
      <c r="L209" s="28">
        <v>4.5</v>
      </c>
      <c r="M209" s="28">
        <v>1.5</v>
      </c>
      <c r="N209" s="28">
        <v>9</v>
      </c>
      <c r="O209" s="28">
        <v>4.5</v>
      </c>
      <c r="P209" s="28">
        <v>1.5</v>
      </c>
      <c r="Q209" s="28">
        <v>9</v>
      </c>
      <c r="R209" s="28">
        <v>4.5</v>
      </c>
      <c r="S209" s="28">
        <v>1.5</v>
      </c>
      <c r="T209" s="28">
        <v>9</v>
      </c>
      <c r="U209" s="28">
        <v>4.5</v>
      </c>
      <c r="V209" s="28">
        <v>1.5</v>
      </c>
      <c r="W209" s="28">
        <v>9</v>
      </c>
      <c r="X209" s="28">
        <v>3.5</v>
      </c>
      <c r="Y209" s="28">
        <v>1.5</v>
      </c>
      <c r="Z209" s="28">
        <v>9</v>
      </c>
      <c r="AA209" s="13"/>
      <c r="AB209" s="13"/>
      <c r="AC209" s="13"/>
    </row>
    <row r="210" spans="1:29" x14ac:dyDescent="0.3">
      <c r="A210" s="33" t="s">
        <v>63</v>
      </c>
      <c r="B210" s="25" t="s">
        <v>43</v>
      </c>
      <c r="C210" s="25" t="s">
        <v>23</v>
      </c>
      <c r="D210" s="33" t="s">
        <v>23</v>
      </c>
      <c r="E210" s="25" t="s">
        <v>65</v>
      </c>
      <c r="F210" s="25" t="s">
        <v>212</v>
      </c>
      <c r="G210" s="13"/>
      <c r="H210" s="13"/>
      <c r="I210" s="13"/>
      <c r="J210" s="13"/>
      <c r="K210" s="14" t="s">
        <v>78</v>
      </c>
      <c r="L210" s="29">
        <v>160</v>
      </c>
      <c r="M210" s="29">
        <v>125</v>
      </c>
      <c r="N210" s="29">
        <v>270</v>
      </c>
      <c r="O210" s="29">
        <v>160</v>
      </c>
      <c r="P210" s="29">
        <v>125</v>
      </c>
      <c r="Q210" s="29">
        <v>270</v>
      </c>
      <c r="R210" s="29">
        <v>160</v>
      </c>
      <c r="S210" s="29">
        <v>125</v>
      </c>
      <c r="T210" s="29">
        <v>270</v>
      </c>
      <c r="U210" s="29">
        <v>160</v>
      </c>
      <c r="V210" s="29">
        <v>125</v>
      </c>
      <c r="W210" s="29">
        <v>270</v>
      </c>
      <c r="X210" s="29">
        <v>60</v>
      </c>
      <c r="Y210" s="29">
        <v>25</v>
      </c>
      <c r="Z210" s="29">
        <v>135</v>
      </c>
      <c r="AA210" s="13"/>
      <c r="AB210" s="13"/>
      <c r="AC210" s="13"/>
    </row>
    <row r="211" spans="1:29" x14ac:dyDescent="0.3">
      <c r="A211" s="33" t="s">
        <v>63</v>
      </c>
      <c r="B211" s="25" t="s">
        <v>23</v>
      </c>
      <c r="C211" s="25" t="s">
        <v>23</v>
      </c>
      <c r="D211" s="33" t="s">
        <v>23</v>
      </c>
      <c r="E211" s="25" t="s">
        <v>66</v>
      </c>
      <c r="F211" s="25" t="s">
        <v>212</v>
      </c>
      <c r="G211" s="13"/>
      <c r="H211" s="13"/>
      <c r="I211" s="13"/>
      <c r="J211" s="13"/>
      <c r="K211" s="14" t="s">
        <v>78</v>
      </c>
      <c r="L211" s="29">
        <v>50</v>
      </c>
      <c r="M211" s="29">
        <v>45</v>
      </c>
      <c r="N211" s="29">
        <v>60</v>
      </c>
      <c r="O211" s="29">
        <v>50</v>
      </c>
      <c r="P211" s="29">
        <v>45</v>
      </c>
      <c r="Q211" s="29">
        <v>60</v>
      </c>
      <c r="R211" s="29">
        <v>50</v>
      </c>
      <c r="S211" s="29">
        <v>45</v>
      </c>
      <c r="T211" s="29">
        <v>60</v>
      </c>
      <c r="U211" s="29">
        <v>50</v>
      </c>
      <c r="V211" s="29">
        <v>45</v>
      </c>
      <c r="W211" s="29">
        <v>60</v>
      </c>
      <c r="X211" s="29">
        <v>25</v>
      </c>
      <c r="Y211" s="29">
        <v>18</v>
      </c>
      <c r="Z211" s="29">
        <v>36</v>
      </c>
      <c r="AA211" s="13"/>
      <c r="AB211" s="13"/>
      <c r="AC211" s="13"/>
    </row>
    <row r="212" spans="1:29" x14ac:dyDescent="0.3">
      <c r="A212" s="33" t="s">
        <v>63</v>
      </c>
      <c r="B212" s="25" t="s">
        <v>21</v>
      </c>
      <c r="C212" s="25" t="s">
        <v>23</v>
      </c>
      <c r="D212" s="33" t="s">
        <v>23</v>
      </c>
      <c r="E212" s="25" t="s">
        <v>67</v>
      </c>
      <c r="F212" s="25" t="s">
        <v>212</v>
      </c>
      <c r="G212" s="13"/>
      <c r="H212" s="13"/>
      <c r="I212" s="13"/>
      <c r="J212" s="13"/>
      <c r="K212" s="14" t="s">
        <v>78</v>
      </c>
      <c r="L212" s="29">
        <v>22</v>
      </c>
      <c r="M212" s="29">
        <v>13</v>
      </c>
      <c r="N212" s="29">
        <v>36</v>
      </c>
      <c r="O212" s="29">
        <v>22</v>
      </c>
      <c r="P212" s="29">
        <v>13</v>
      </c>
      <c r="Q212" s="29">
        <v>36</v>
      </c>
      <c r="R212" s="29">
        <v>22</v>
      </c>
      <c r="S212" s="29">
        <v>13</v>
      </c>
      <c r="T212" s="29">
        <v>36</v>
      </c>
      <c r="U212" s="29">
        <v>22</v>
      </c>
      <c r="V212" s="29">
        <v>13</v>
      </c>
      <c r="W212" s="29">
        <v>36</v>
      </c>
      <c r="X212" s="29">
        <v>18</v>
      </c>
      <c r="Y212" s="29">
        <v>13</v>
      </c>
      <c r="Z212" s="29">
        <v>36</v>
      </c>
      <c r="AA212" s="13"/>
      <c r="AB212" s="13"/>
      <c r="AC212" s="13"/>
    </row>
    <row r="213" spans="1:29" x14ac:dyDescent="0.3">
      <c r="A213" s="33" t="s">
        <v>63</v>
      </c>
      <c r="B213" s="25" t="s">
        <v>269</v>
      </c>
      <c r="C213" s="25" t="s">
        <v>23</v>
      </c>
      <c r="D213" s="33" t="s">
        <v>23</v>
      </c>
      <c r="E213" s="25" t="s">
        <v>67</v>
      </c>
      <c r="F213" s="25" t="s">
        <v>212</v>
      </c>
      <c r="G213" s="13"/>
      <c r="H213" s="13"/>
      <c r="I213" s="13"/>
      <c r="J213" s="13"/>
      <c r="K213" s="14" t="s">
        <v>78</v>
      </c>
      <c r="L213" s="29">
        <v>33</v>
      </c>
      <c r="M213" s="29">
        <v>19.5</v>
      </c>
      <c r="N213" s="29">
        <v>54</v>
      </c>
      <c r="O213" s="29">
        <v>33</v>
      </c>
      <c r="P213" s="29">
        <v>19.5</v>
      </c>
      <c r="Q213" s="29">
        <v>54</v>
      </c>
      <c r="R213" s="29">
        <v>33</v>
      </c>
      <c r="S213" s="29">
        <v>19.5</v>
      </c>
      <c r="T213" s="29">
        <v>54</v>
      </c>
      <c r="U213" s="29">
        <v>33</v>
      </c>
      <c r="V213" s="29">
        <v>19.5</v>
      </c>
      <c r="W213" s="29">
        <v>54</v>
      </c>
      <c r="X213" s="29">
        <v>27</v>
      </c>
      <c r="Y213" s="29">
        <v>19.5</v>
      </c>
      <c r="Z213" s="29">
        <v>54</v>
      </c>
      <c r="AA213" s="13"/>
      <c r="AB213" s="13"/>
      <c r="AC213" s="13"/>
    </row>
    <row r="214" spans="1:29" x14ac:dyDescent="0.3">
      <c r="A214" s="33" t="s">
        <v>63</v>
      </c>
      <c r="B214" s="25" t="s">
        <v>260</v>
      </c>
      <c r="C214" s="25" t="s">
        <v>23</v>
      </c>
      <c r="D214" s="33" t="s">
        <v>23</v>
      </c>
      <c r="E214" s="25" t="s">
        <v>67</v>
      </c>
      <c r="F214" s="25" t="s">
        <v>212</v>
      </c>
      <c r="G214" s="13"/>
      <c r="H214" s="13"/>
      <c r="I214" s="13"/>
      <c r="J214" s="13"/>
      <c r="K214" s="14" t="s">
        <v>78</v>
      </c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>
        <v>27</v>
      </c>
      <c r="Y214" s="29">
        <v>19.5</v>
      </c>
      <c r="Z214" s="29">
        <v>54</v>
      </c>
      <c r="AA214" s="13"/>
      <c r="AB214" s="13"/>
      <c r="AC214" s="13"/>
    </row>
    <row r="215" spans="1:29" x14ac:dyDescent="0.3">
      <c r="A215" s="33" t="s">
        <v>63</v>
      </c>
      <c r="B215" s="25" t="s">
        <v>286</v>
      </c>
      <c r="C215" s="25" t="s">
        <v>23</v>
      </c>
      <c r="D215" s="33" t="s">
        <v>23</v>
      </c>
      <c r="E215" s="25" t="s">
        <v>68</v>
      </c>
      <c r="F215" s="25" t="s">
        <v>212</v>
      </c>
      <c r="G215" s="13"/>
      <c r="H215" s="13"/>
      <c r="I215" s="13"/>
      <c r="J215" s="13"/>
      <c r="K215" s="14" t="s">
        <v>78</v>
      </c>
      <c r="L215" s="29">
        <v>40.5</v>
      </c>
      <c r="M215" s="29">
        <v>27</v>
      </c>
      <c r="N215" s="29">
        <v>110</v>
      </c>
      <c r="O215" s="29">
        <v>40.5</v>
      </c>
      <c r="P215" s="29">
        <v>27</v>
      </c>
      <c r="Q215" s="29">
        <v>110</v>
      </c>
      <c r="R215" s="29">
        <v>40.5</v>
      </c>
      <c r="S215" s="29">
        <v>27</v>
      </c>
      <c r="T215" s="29">
        <v>110</v>
      </c>
      <c r="U215" s="29">
        <v>40.5</v>
      </c>
      <c r="V215" s="29">
        <v>27</v>
      </c>
      <c r="W215" s="29">
        <v>110</v>
      </c>
      <c r="X215" s="29">
        <v>40.5</v>
      </c>
      <c r="Y215" s="29">
        <v>27</v>
      </c>
      <c r="Z215" s="29">
        <v>110</v>
      </c>
      <c r="AA215" s="13"/>
      <c r="AB215" s="13"/>
      <c r="AC215" s="13"/>
    </row>
    <row r="216" spans="1:29" x14ac:dyDescent="0.3">
      <c r="A216" s="33" t="s">
        <v>63</v>
      </c>
      <c r="B216" s="25" t="s">
        <v>36</v>
      </c>
      <c r="C216" s="25" t="s">
        <v>23</v>
      </c>
      <c r="D216" s="33" t="s">
        <v>23</v>
      </c>
      <c r="E216" s="25" t="s">
        <v>68</v>
      </c>
      <c r="F216" s="25" t="s">
        <v>212</v>
      </c>
      <c r="G216" s="13"/>
      <c r="H216" s="13"/>
      <c r="I216" s="13"/>
      <c r="J216" s="13"/>
      <c r="K216" s="14" t="s">
        <v>78</v>
      </c>
      <c r="L216" s="29">
        <v>54</v>
      </c>
      <c r="M216" s="29">
        <v>36</v>
      </c>
      <c r="N216" s="29">
        <v>110</v>
      </c>
      <c r="O216" s="29">
        <v>54</v>
      </c>
      <c r="P216" s="29">
        <v>36</v>
      </c>
      <c r="Q216" s="29">
        <v>110</v>
      </c>
      <c r="R216" s="29">
        <v>54</v>
      </c>
      <c r="S216" s="29">
        <v>36</v>
      </c>
      <c r="T216" s="29">
        <v>110</v>
      </c>
      <c r="U216" s="29">
        <v>54</v>
      </c>
      <c r="V216" s="29">
        <v>36</v>
      </c>
      <c r="W216" s="29">
        <v>110</v>
      </c>
      <c r="X216" s="29">
        <v>27</v>
      </c>
      <c r="Y216" s="29">
        <v>18</v>
      </c>
      <c r="Z216" s="29">
        <v>110</v>
      </c>
      <c r="AA216" s="13"/>
      <c r="AB216" s="13"/>
      <c r="AC216" s="13"/>
    </row>
    <row r="217" spans="1:29" x14ac:dyDescent="0.3">
      <c r="A217" s="33" t="s">
        <v>63</v>
      </c>
      <c r="B217" s="25" t="s">
        <v>35</v>
      </c>
      <c r="C217" s="25" t="s">
        <v>23</v>
      </c>
      <c r="D217" s="33" t="s">
        <v>23</v>
      </c>
      <c r="E217" s="25" t="s">
        <v>68</v>
      </c>
      <c r="F217" s="25" t="s">
        <v>212</v>
      </c>
      <c r="G217" s="13"/>
      <c r="H217" s="13"/>
      <c r="I217" s="13"/>
      <c r="J217" s="13"/>
      <c r="K217" s="14" t="s">
        <v>78</v>
      </c>
      <c r="L217" s="29">
        <v>54</v>
      </c>
      <c r="M217" s="29">
        <v>36</v>
      </c>
      <c r="N217" s="29">
        <v>160</v>
      </c>
      <c r="O217" s="29">
        <v>54</v>
      </c>
      <c r="P217" s="29">
        <v>36</v>
      </c>
      <c r="Q217" s="29">
        <v>160</v>
      </c>
      <c r="R217" s="29">
        <v>54</v>
      </c>
      <c r="S217" s="29">
        <v>36</v>
      </c>
      <c r="T217" s="29">
        <v>160</v>
      </c>
      <c r="U217" s="29">
        <v>54</v>
      </c>
      <c r="V217" s="29">
        <v>36</v>
      </c>
      <c r="W217" s="29">
        <v>160</v>
      </c>
      <c r="X217" s="29">
        <v>54</v>
      </c>
      <c r="Y217" s="29">
        <v>36</v>
      </c>
      <c r="Z217" s="29">
        <v>160</v>
      </c>
      <c r="AA217" s="13"/>
      <c r="AB217" s="13"/>
      <c r="AC217" s="13"/>
    </row>
    <row r="218" spans="1:29" x14ac:dyDescent="0.3">
      <c r="A218" s="33" t="s">
        <v>63</v>
      </c>
      <c r="B218" s="25" t="s">
        <v>285</v>
      </c>
      <c r="C218" s="25" t="s">
        <v>23</v>
      </c>
      <c r="D218" s="33" t="s">
        <v>23</v>
      </c>
      <c r="E218" s="25" t="s">
        <v>60</v>
      </c>
      <c r="F218" s="25" t="s">
        <v>212</v>
      </c>
      <c r="G218" s="13"/>
      <c r="H218" s="13"/>
      <c r="I218" s="13"/>
      <c r="J218" s="13"/>
      <c r="K218" s="14" t="s">
        <v>78</v>
      </c>
      <c r="L218" s="29">
        <v>650</v>
      </c>
      <c r="M218" s="29">
        <v>450</v>
      </c>
      <c r="N218" s="29">
        <v>900</v>
      </c>
      <c r="O218" s="29">
        <v>650</v>
      </c>
      <c r="P218" s="29">
        <v>450</v>
      </c>
      <c r="Q218" s="29">
        <v>900</v>
      </c>
      <c r="R218" s="29">
        <v>650</v>
      </c>
      <c r="S218" s="29">
        <v>450</v>
      </c>
      <c r="T218" s="29">
        <v>900</v>
      </c>
      <c r="U218" s="29">
        <v>650</v>
      </c>
      <c r="V218" s="29">
        <v>450</v>
      </c>
      <c r="W218" s="29">
        <v>900</v>
      </c>
      <c r="X218" s="29">
        <v>650</v>
      </c>
      <c r="Y218" s="29">
        <v>450</v>
      </c>
      <c r="Z218" s="29">
        <v>900</v>
      </c>
      <c r="AA218" s="13"/>
      <c r="AB218" s="13"/>
      <c r="AC218" s="13"/>
    </row>
    <row r="219" spans="1:29" x14ac:dyDescent="0.3">
      <c r="A219" s="33" t="s">
        <v>63</v>
      </c>
      <c r="B219" s="25" t="s">
        <v>21</v>
      </c>
      <c r="C219" s="25" t="s">
        <v>23</v>
      </c>
      <c r="D219" s="33" t="s">
        <v>23</v>
      </c>
      <c r="E219" s="25" t="s">
        <v>61</v>
      </c>
      <c r="F219" s="25" t="s">
        <v>213</v>
      </c>
      <c r="G219" s="13"/>
      <c r="H219" s="13"/>
      <c r="I219" s="13"/>
      <c r="J219" s="13"/>
      <c r="K219" s="14" t="s">
        <v>78</v>
      </c>
      <c r="L219" s="29">
        <v>300</v>
      </c>
      <c r="M219" s="29">
        <v>200</v>
      </c>
      <c r="N219" s="29">
        <v>450</v>
      </c>
      <c r="O219" s="29">
        <v>300</v>
      </c>
      <c r="P219" s="29">
        <v>200</v>
      </c>
      <c r="Q219" s="29">
        <v>450</v>
      </c>
      <c r="R219" s="29">
        <v>300</v>
      </c>
      <c r="S219" s="29">
        <v>200</v>
      </c>
      <c r="T219" s="29">
        <v>450</v>
      </c>
      <c r="U219" s="29">
        <v>300</v>
      </c>
      <c r="V219" s="29">
        <v>200</v>
      </c>
      <c r="W219" s="29">
        <v>450</v>
      </c>
      <c r="X219" s="29">
        <v>300</v>
      </c>
      <c r="Y219" s="29">
        <v>200</v>
      </c>
      <c r="Z219" s="29">
        <v>450</v>
      </c>
      <c r="AA219" s="13"/>
      <c r="AB219" s="13"/>
      <c r="AC219" s="13"/>
    </row>
    <row r="220" spans="1:29" x14ac:dyDescent="0.3">
      <c r="A220" s="33" t="s">
        <v>63</v>
      </c>
      <c r="B220" s="25" t="s">
        <v>287</v>
      </c>
      <c r="C220" s="25" t="s">
        <v>23</v>
      </c>
      <c r="D220" s="33" t="s">
        <v>23</v>
      </c>
      <c r="E220" s="25" t="s">
        <v>272</v>
      </c>
      <c r="F220" s="25" t="s">
        <v>214</v>
      </c>
      <c r="G220" s="13"/>
      <c r="H220" s="13"/>
      <c r="I220" s="13"/>
      <c r="J220" s="13"/>
      <c r="K220" s="14" t="s">
        <v>78</v>
      </c>
      <c r="L220" s="29">
        <v>225</v>
      </c>
      <c r="M220" s="29">
        <v>180</v>
      </c>
      <c r="N220" s="29">
        <v>270</v>
      </c>
      <c r="O220" s="29">
        <v>225</v>
      </c>
      <c r="P220" s="29">
        <v>180</v>
      </c>
      <c r="Q220" s="29">
        <v>270</v>
      </c>
      <c r="R220" s="29">
        <v>225</v>
      </c>
      <c r="S220" s="29">
        <v>180</v>
      </c>
      <c r="T220" s="29">
        <v>270</v>
      </c>
      <c r="U220" s="29">
        <v>225</v>
      </c>
      <c r="V220" s="29">
        <v>180</v>
      </c>
      <c r="W220" s="29">
        <v>270</v>
      </c>
      <c r="X220" s="29">
        <v>90</v>
      </c>
      <c r="Y220" s="29">
        <v>60</v>
      </c>
      <c r="Z220" s="29">
        <v>180</v>
      </c>
      <c r="AA220" s="13"/>
      <c r="AB220" s="13"/>
      <c r="AC220" s="13"/>
    </row>
    <row r="221" spans="1:29" ht="26" x14ac:dyDescent="0.3">
      <c r="A221" s="33" t="s">
        <v>63</v>
      </c>
      <c r="B221" s="25" t="s">
        <v>287</v>
      </c>
      <c r="C221" s="25" t="s">
        <v>23</v>
      </c>
      <c r="D221" s="33" t="s">
        <v>23</v>
      </c>
      <c r="E221" s="25" t="s">
        <v>62</v>
      </c>
      <c r="F221" s="25" t="s">
        <v>213</v>
      </c>
      <c r="G221" s="13"/>
      <c r="H221" s="13"/>
      <c r="I221" s="13"/>
      <c r="J221" s="13"/>
      <c r="K221" s="14" t="s">
        <v>78</v>
      </c>
      <c r="L221" s="29">
        <v>180</v>
      </c>
      <c r="M221" s="29">
        <v>90</v>
      </c>
      <c r="N221" s="29">
        <v>270</v>
      </c>
      <c r="O221" s="29">
        <v>180</v>
      </c>
      <c r="P221" s="29">
        <v>90</v>
      </c>
      <c r="Q221" s="29">
        <v>270</v>
      </c>
      <c r="R221" s="29">
        <v>180</v>
      </c>
      <c r="S221" s="29">
        <v>90</v>
      </c>
      <c r="T221" s="29">
        <v>270</v>
      </c>
      <c r="U221" s="29">
        <v>180</v>
      </c>
      <c r="V221" s="29">
        <v>90</v>
      </c>
      <c r="W221" s="29">
        <v>270</v>
      </c>
      <c r="X221" s="29">
        <v>135</v>
      </c>
      <c r="Y221" s="29">
        <v>90</v>
      </c>
      <c r="Z221" s="29">
        <v>180</v>
      </c>
      <c r="AA221" s="13"/>
      <c r="AB221" s="13"/>
      <c r="AC221" s="13"/>
    </row>
    <row r="222" spans="1:29" x14ac:dyDescent="0.3">
      <c r="A222" s="33" t="s">
        <v>63</v>
      </c>
      <c r="B222" s="25" t="s">
        <v>43</v>
      </c>
      <c r="C222" s="25" t="s">
        <v>23</v>
      </c>
      <c r="D222" s="33" t="s">
        <v>23</v>
      </c>
      <c r="E222" s="25" t="s">
        <v>69</v>
      </c>
      <c r="F222" s="25" t="s">
        <v>209</v>
      </c>
      <c r="G222" s="13"/>
      <c r="H222" s="13"/>
      <c r="I222" s="13"/>
      <c r="J222" s="13"/>
      <c r="K222" s="14" t="s">
        <v>78</v>
      </c>
      <c r="L222" s="29">
        <v>800</v>
      </c>
      <c r="M222" s="29">
        <v>600</v>
      </c>
      <c r="N222" s="29">
        <v>1100</v>
      </c>
      <c r="O222" s="29">
        <v>800</v>
      </c>
      <c r="P222" s="29">
        <v>600</v>
      </c>
      <c r="Q222" s="29">
        <v>1100</v>
      </c>
      <c r="R222" s="29">
        <v>800</v>
      </c>
      <c r="S222" s="29">
        <v>600</v>
      </c>
      <c r="T222" s="29">
        <v>1100</v>
      </c>
      <c r="U222" s="29">
        <v>800</v>
      </c>
      <c r="V222" s="29">
        <v>600</v>
      </c>
      <c r="W222" s="29">
        <v>1100</v>
      </c>
      <c r="X222" s="29">
        <v>450</v>
      </c>
      <c r="Y222" s="29">
        <v>350</v>
      </c>
      <c r="Z222" s="29">
        <v>800</v>
      </c>
      <c r="AA222" s="13"/>
      <c r="AB222" s="13"/>
      <c r="AC222" s="13"/>
    </row>
    <row r="223" spans="1:29" x14ac:dyDescent="0.3">
      <c r="A223" s="33" t="s">
        <v>63</v>
      </c>
      <c r="B223" s="25" t="s">
        <v>288</v>
      </c>
      <c r="C223" s="25" t="s">
        <v>23</v>
      </c>
      <c r="D223" s="33" t="s">
        <v>23</v>
      </c>
      <c r="E223" s="25" t="s">
        <v>69</v>
      </c>
      <c r="F223" s="25" t="s">
        <v>209</v>
      </c>
      <c r="G223" s="13"/>
      <c r="H223" s="13"/>
      <c r="I223" s="13"/>
      <c r="J223" s="13"/>
      <c r="K223" s="14" t="s">
        <v>78</v>
      </c>
      <c r="L223" s="28">
        <v>0.55000000000000004</v>
      </c>
      <c r="M223" s="28">
        <v>0.45</v>
      </c>
      <c r="N223" s="28">
        <v>0.9</v>
      </c>
      <c r="O223" s="28">
        <v>0.55000000000000004</v>
      </c>
      <c r="P223" s="28">
        <v>0.45</v>
      </c>
      <c r="Q223" s="28">
        <v>0.9</v>
      </c>
      <c r="R223" s="28">
        <v>0.55000000000000004</v>
      </c>
      <c r="S223" s="28">
        <v>0.45</v>
      </c>
      <c r="T223" s="28">
        <v>0.9</v>
      </c>
      <c r="U223" s="28">
        <v>0.55000000000000004</v>
      </c>
      <c r="V223" s="28">
        <v>0.45</v>
      </c>
      <c r="W223" s="28">
        <v>0.9</v>
      </c>
      <c r="X223" s="28">
        <v>0.55000000000000004</v>
      </c>
      <c r="Y223" s="28">
        <v>0.45</v>
      </c>
      <c r="Z223" s="28">
        <v>0.9</v>
      </c>
      <c r="AA223" s="13"/>
      <c r="AB223" s="13"/>
      <c r="AC223" s="13"/>
    </row>
    <row r="224" spans="1:29" x14ac:dyDescent="0.3">
      <c r="A224" s="33" t="s">
        <v>63</v>
      </c>
      <c r="B224" s="25" t="s">
        <v>36</v>
      </c>
      <c r="C224" s="25" t="s">
        <v>23</v>
      </c>
      <c r="D224" s="33" t="s">
        <v>23</v>
      </c>
      <c r="E224" s="25" t="s">
        <v>69</v>
      </c>
      <c r="F224" s="25" t="s">
        <v>209</v>
      </c>
      <c r="G224" s="13"/>
      <c r="H224" s="13"/>
      <c r="I224" s="13"/>
      <c r="J224" s="13"/>
      <c r="K224" s="14" t="s">
        <v>78</v>
      </c>
      <c r="L224" s="28">
        <v>8</v>
      </c>
      <c r="M224" s="28">
        <v>5</v>
      </c>
      <c r="N224" s="28">
        <v>9</v>
      </c>
      <c r="O224" s="28">
        <v>8</v>
      </c>
      <c r="P224" s="28">
        <v>5</v>
      </c>
      <c r="Q224" s="28">
        <v>9</v>
      </c>
      <c r="R224" s="28">
        <v>8</v>
      </c>
      <c r="S224" s="28">
        <v>5</v>
      </c>
      <c r="T224" s="28">
        <v>9</v>
      </c>
      <c r="U224" s="28">
        <v>8</v>
      </c>
      <c r="V224" s="28">
        <v>5</v>
      </c>
      <c r="W224" s="28">
        <v>9</v>
      </c>
      <c r="X224" s="28">
        <v>8</v>
      </c>
      <c r="Y224" s="28">
        <v>5</v>
      </c>
      <c r="Z224" s="28">
        <v>9</v>
      </c>
      <c r="AA224" s="13"/>
      <c r="AB224" s="13"/>
      <c r="AC224" s="13"/>
    </row>
    <row r="225" spans="1:29" x14ac:dyDescent="0.3">
      <c r="A225" s="33" t="s">
        <v>63</v>
      </c>
      <c r="B225" s="25" t="s">
        <v>48</v>
      </c>
      <c r="C225" s="25" t="s">
        <v>23</v>
      </c>
      <c r="D225" s="33" t="s">
        <v>23</v>
      </c>
      <c r="E225" s="25" t="s">
        <v>70</v>
      </c>
      <c r="F225" s="25" t="s">
        <v>214</v>
      </c>
      <c r="G225" s="13"/>
      <c r="H225" s="13"/>
      <c r="I225" s="13"/>
      <c r="J225" s="13"/>
      <c r="K225" s="14" t="s">
        <v>78</v>
      </c>
      <c r="L225" s="28">
        <v>0.22399999999999998</v>
      </c>
      <c r="M225" s="28">
        <v>0.06</v>
      </c>
      <c r="N225" s="13">
        <v>0.32</v>
      </c>
      <c r="O225" s="28">
        <v>0.22399999999999998</v>
      </c>
      <c r="P225" s="28">
        <v>0.06</v>
      </c>
      <c r="Q225" s="13">
        <v>0.32</v>
      </c>
      <c r="R225" s="28">
        <v>0.22399999999999998</v>
      </c>
      <c r="S225" s="28">
        <v>0.06</v>
      </c>
      <c r="T225" s="13">
        <v>0.32</v>
      </c>
      <c r="U225" s="28">
        <v>0.22399999999999998</v>
      </c>
      <c r="V225" s="28">
        <v>0.06</v>
      </c>
      <c r="W225" s="13">
        <v>0.32</v>
      </c>
      <c r="X225" s="28">
        <v>0.22399999999999998</v>
      </c>
      <c r="Y225" s="28">
        <v>0.06</v>
      </c>
      <c r="Z225" s="13">
        <v>0.32</v>
      </c>
      <c r="AA225" s="13"/>
      <c r="AB225" s="13"/>
      <c r="AC225" s="13"/>
    </row>
    <row r="226" spans="1:29" x14ac:dyDescent="0.3">
      <c r="A226" s="33" t="s">
        <v>63</v>
      </c>
      <c r="B226" s="25" t="s">
        <v>43</v>
      </c>
      <c r="C226" s="25" t="s">
        <v>23</v>
      </c>
      <c r="D226" s="33" t="s">
        <v>23</v>
      </c>
      <c r="E226" s="25" t="s">
        <v>70</v>
      </c>
      <c r="F226" s="25" t="s">
        <v>214</v>
      </c>
      <c r="G226" s="13"/>
      <c r="H226" s="13"/>
      <c r="I226" s="13"/>
      <c r="J226" s="13"/>
      <c r="K226" s="14" t="s">
        <v>78</v>
      </c>
      <c r="L226" s="28">
        <v>0.23566468907932331</v>
      </c>
      <c r="M226" s="28">
        <v>0.19771171171171173</v>
      </c>
      <c r="N226" s="31">
        <v>0.33</v>
      </c>
      <c r="O226" s="28">
        <v>0.23566468907932331</v>
      </c>
      <c r="P226" s="28">
        <v>0.19771171171171173</v>
      </c>
      <c r="Q226" s="31">
        <v>0.33</v>
      </c>
      <c r="R226" s="28">
        <v>0.23566468907932331</v>
      </c>
      <c r="S226" s="28">
        <v>0.19771171171171173</v>
      </c>
      <c r="T226" s="31">
        <v>0.33</v>
      </c>
      <c r="U226" s="28">
        <v>0.23566468907932331</v>
      </c>
      <c r="V226" s="28">
        <v>0.19771171171171173</v>
      </c>
      <c r="W226" s="31">
        <v>0.33</v>
      </c>
      <c r="X226" s="28">
        <v>0.23566468907932331</v>
      </c>
      <c r="Y226" s="28">
        <v>0.19771171171171173</v>
      </c>
      <c r="Z226" s="31">
        <v>0.33</v>
      </c>
      <c r="AA226" s="13"/>
      <c r="AB226" s="13"/>
      <c r="AC226" s="13"/>
    </row>
    <row r="227" spans="1:29" x14ac:dyDescent="0.3">
      <c r="A227" s="33" t="s">
        <v>63</v>
      </c>
      <c r="B227" s="25" t="s">
        <v>251</v>
      </c>
      <c r="C227" s="25" t="s">
        <v>23</v>
      </c>
      <c r="D227" s="33" t="s">
        <v>23</v>
      </c>
      <c r="E227" s="25" t="s">
        <v>70</v>
      </c>
      <c r="F227" s="25" t="s">
        <v>214</v>
      </c>
      <c r="G227" s="13"/>
      <c r="H227" s="13"/>
      <c r="I227" s="13"/>
      <c r="J227" s="13"/>
      <c r="K227" s="14" t="s">
        <v>78</v>
      </c>
      <c r="L227" s="31">
        <v>0.12337319277108433</v>
      </c>
      <c r="M227" s="31">
        <v>9.6203313253012041E-2</v>
      </c>
      <c r="N227" s="31">
        <v>0.14904036144578314</v>
      </c>
      <c r="O227" s="31">
        <v>0.12337319277108433</v>
      </c>
      <c r="P227" s="31">
        <v>9.6203313253012041E-2</v>
      </c>
      <c r="Q227" s="31">
        <v>0.14904036144578314</v>
      </c>
      <c r="R227" s="31">
        <v>0.12337319277108433</v>
      </c>
      <c r="S227" s="31">
        <v>9.6203313253012041E-2</v>
      </c>
      <c r="T227" s="31">
        <v>0.14904036144578314</v>
      </c>
      <c r="U227" s="31">
        <v>0.12337319277108433</v>
      </c>
      <c r="V227" s="31">
        <v>9.6203313253012041E-2</v>
      </c>
      <c r="W227" s="31">
        <v>0.14904036144578314</v>
      </c>
      <c r="X227" s="31">
        <v>0.12337319277108433</v>
      </c>
      <c r="Y227" s="31">
        <v>9.6203313253012041E-2</v>
      </c>
      <c r="Z227" s="31">
        <v>0.14904036144578314</v>
      </c>
      <c r="AA227" s="13"/>
      <c r="AB227" s="13"/>
      <c r="AC227" s="13"/>
    </row>
    <row r="228" spans="1:29" x14ac:dyDescent="0.3">
      <c r="A228" s="33" t="s">
        <v>63</v>
      </c>
      <c r="B228" s="25" t="s">
        <v>36</v>
      </c>
      <c r="C228" s="25" t="s">
        <v>23</v>
      </c>
      <c r="D228" s="33" t="s">
        <v>23</v>
      </c>
      <c r="E228" s="25" t="s">
        <v>70</v>
      </c>
      <c r="F228" s="25" t="s">
        <v>214</v>
      </c>
      <c r="G228" s="13"/>
      <c r="H228" s="13"/>
      <c r="I228" s="13"/>
      <c r="J228" s="13"/>
      <c r="K228" s="14" t="s">
        <v>78</v>
      </c>
      <c r="L228" s="31">
        <v>6.9641277641277644E-2</v>
      </c>
      <c r="M228" s="31">
        <v>2.3709762162162161E-2</v>
      </c>
      <c r="N228" s="31">
        <v>0.13097295891891891</v>
      </c>
      <c r="O228" s="31">
        <v>6.9641277641277644E-2</v>
      </c>
      <c r="P228" s="31">
        <v>2.3709762162162161E-2</v>
      </c>
      <c r="Q228" s="31">
        <v>0.13097295891891891</v>
      </c>
      <c r="R228" s="31">
        <v>6.9641277641277644E-2</v>
      </c>
      <c r="S228" s="31">
        <v>2.3709762162162161E-2</v>
      </c>
      <c r="T228" s="31">
        <v>0.13097295891891891</v>
      </c>
      <c r="U228" s="31">
        <v>6.9641277641277644E-2</v>
      </c>
      <c r="V228" s="31">
        <v>2.3709762162162161E-2</v>
      </c>
      <c r="W228" s="31">
        <v>0.13097295891891891</v>
      </c>
      <c r="X228" s="31">
        <v>6.9641277641277644E-2</v>
      </c>
      <c r="Y228" s="31">
        <v>2.3709762162162161E-2</v>
      </c>
      <c r="Z228" s="31">
        <v>0.13097295891891891</v>
      </c>
      <c r="AA228" s="13"/>
      <c r="AB228" s="13"/>
      <c r="AC228" s="13"/>
    </row>
  </sheetData>
  <phoneticPr fontId="11" type="noConversion"/>
  <hyperlinks>
    <hyperlink ref="I175" r:id="rId1" xr:uid="{00000000-0004-0000-0000-000000000000}"/>
    <hyperlink ref="I83" r:id="rId2" xr:uid="{00000000-0004-0000-0000-000001000000}"/>
    <hyperlink ref="I84" r:id="rId3" xr:uid="{00000000-0004-0000-0000-000002000000}"/>
    <hyperlink ref="I184" r:id="rId4" xr:uid="{00000000-0004-0000-0000-000003000000}"/>
    <hyperlink ref="I186" r:id="rId5" xr:uid="{00000000-0004-0000-0000-000004000000}"/>
    <hyperlink ref="I130" r:id="rId6" xr:uid="{00000000-0004-0000-0000-000005000000}"/>
    <hyperlink ref="I137" r:id="rId7" xr:uid="{00000000-0004-0000-0000-000006000000}"/>
    <hyperlink ref="I135" r:id="rId8" xr:uid="{00000000-0004-0000-0000-000007000000}"/>
    <hyperlink ref="I136" r:id="rId9" xr:uid="{00000000-0004-0000-0000-000008000000}"/>
    <hyperlink ref="I138" r:id="rId10" xr:uid="{00000000-0004-0000-0000-000009000000}"/>
    <hyperlink ref="I139" r:id="rId11" xr:uid="{00000000-0004-0000-0000-00000A000000}"/>
    <hyperlink ref="I140" r:id="rId12" xr:uid="{00000000-0004-0000-0000-00000B000000}"/>
    <hyperlink ref="I141" r:id="rId13" xr:uid="{00000000-0004-0000-0000-00000C000000}"/>
    <hyperlink ref="I142" r:id="rId14" xr:uid="{00000000-0004-0000-0000-00000D000000}"/>
    <hyperlink ref="I134" r:id="rId15" xr:uid="{00000000-0004-0000-0000-00000E000000}"/>
    <hyperlink ref="I93" r:id="rId16" xr:uid="{00000000-0004-0000-0000-00000F000000}"/>
    <hyperlink ref="I94" r:id="rId17" xr:uid="{00000000-0004-0000-0000-000010000000}"/>
    <hyperlink ref="I95" r:id="rId18" xr:uid="{00000000-0004-0000-0000-000011000000}"/>
    <hyperlink ref="I96" r:id="rId19" xr:uid="{00000000-0004-0000-0000-000012000000}"/>
    <hyperlink ref="I97" r:id="rId20" xr:uid="{00000000-0004-0000-0000-000013000000}"/>
    <hyperlink ref="I98" r:id="rId21" xr:uid="{00000000-0004-0000-0000-000014000000}"/>
    <hyperlink ref="I69" r:id="rId22" xr:uid="{00000000-0004-0000-0000-000015000000}"/>
    <hyperlink ref="I70" r:id="rId23" xr:uid="{00000000-0004-0000-0000-000016000000}"/>
    <hyperlink ref="I143" r:id="rId24" xr:uid="{00000000-0004-0000-0000-00001D000000}"/>
    <hyperlink ref="I144" r:id="rId25" xr:uid="{00000000-0004-0000-0000-00001E000000}"/>
    <hyperlink ref="I21" r:id="rId26" xr:uid="{6C07ACCC-0FFA-4F3B-9DEC-FD7B25CDD5A9}"/>
    <hyperlink ref="I22" r:id="rId27" xr:uid="{445449DC-A199-497C-A922-B0700F97B2DA}"/>
    <hyperlink ref="I23" r:id="rId28" xr:uid="{BC144A7F-A00A-4BC2-A7A0-4FB1B2477C22}"/>
    <hyperlink ref="I24" r:id="rId29" xr:uid="{8FD04956-8180-466C-8C63-399E8350C4B6}"/>
    <hyperlink ref="I25" r:id="rId30" xr:uid="{9CDCA709-95C6-4DE0-B412-D6571E01EB1D}"/>
    <hyperlink ref="I26" r:id="rId31" xr:uid="{CD99CE9E-B5B8-4381-8E70-E8EA5F8AB76E}"/>
    <hyperlink ref="I27" r:id="rId32" xr:uid="{658ADB2A-2959-4EAA-A85D-9F6D014E1AE2}"/>
    <hyperlink ref="I28" r:id="rId33" xr:uid="{537EEB38-8AF2-42CC-A492-C42E8DA3ABA5}"/>
    <hyperlink ref="I29" r:id="rId34" xr:uid="{7D30EC9F-3071-4A90-969C-39DBCAEC0DFC}"/>
    <hyperlink ref="I30" r:id="rId35" xr:uid="{D76FD278-3AB0-448E-BDEA-D52BDE6CCA67}"/>
    <hyperlink ref="I31" r:id="rId36" xr:uid="{31DD4DE7-A1F2-4408-972B-16D7A15F81A8}"/>
    <hyperlink ref="I32" r:id="rId37" xr:uid="{F3A28CC7-FD8A-4A2E-9B07-5B2DF96D6963}"/>
    <hyperlink ref="I33" r:id="rId38" xr:uid="{EC9E971E-225B-4D23-ADE7-0F9945A8E0DD}"/>
    <hyperlink ref="I34" r:id="rId39" xr:uid="{826E2133-E300-47BA-9AA5-2E3914E426B9}"/>
    <hyperlink ref="I35" r:id="rId40" xr:uid="{C69B648E-BC16-4A5C-B6F6-D2078DFA2121}"/>
    <hyperlink ref="I36" r:id="rId41" xr:uid="{D4D4E8B1-CAD9-4BC3-89B5-2037D76B9FAF}"/>
    <hyperlink ref="I37" r:id="rId42" xr:uid="{045B52FB-530C-4130-B151-50E9A8E0550E}"/>
    <hyperlink ref="I38" r:id="rId43" xr:uid="{F0730D4D-810A-47D3-80BE-06DE81ECD24A}"/>
    <hyperlink ref="I39" r:id="rId44" xr:uid="{FB62CCB3-E97D-4C9D-B28B-9A50CD7E1DB0}"/>
    <hyperlink ref="I40" r:id="rId45" xr:uid="{F94A17E2-DAC0-41D8-9C40-81243D170557}"/>
    <hyperlink ref="I41" r:id="rId46" xr:uid="{02E2D894-B45E-406F-A950-5A111C2C9794}"/>
    <hyperlink ref="I42" r:id="rId47" xr:uid="{795F19D3-8DFE-4D21-A555-D2176B7A6F20}"/>
    <hyperlink ref="I43" r:id="rId48" xr:uid="{E9CF579F-59B9-4FDB-B6A3-9470D87F0C27}"/>
    <hyperlink ref="I44" r:id="rId49" xr:uid="{9782149D-ADD7-4383-A6A5-1FF3E105C418}"/>
    <hyperlink ref="I45" r:id="rId50" xr:uid="{2B30CE9A-DBDD-4AAC-BDE1-171ADD354A75}"/>
    <hyperlink ref="I46" r:id="rId51" xr:uid="{D14B1542-D958-4794-944F-5C3571327982}"/>
    <hyperlink ref="I47" r:id="rId52" xr:uid="{1C604567-2FC4-4FC5-8D12-B9097DB7B78A}"/>
    <hyperlink ref="I48" r:id="rId53" xr:uid="{63628010-7818-4B26-B7EB-E48FDAC49A1F}"/>
    <hyperlink ref="I49" r:id="rId54" xr:uid="{71B81B0C-442E-4FAE-A572-A9102523BF57}"/>
    <hyperlink ref="I50" r:id="rId55" xr:uid="{6E488607-A37B-4754-AF95-0755C5DB4BB2}"/>
    <hyperlink ref="I51" r:id="rId56" xr:uid="{86F626C3-FAE3-4C91-AAED-6F9C19DAF1E0}"/>
    <hyperlink ref="I52" r:id="rId57" xr:uid="{65E391EC-50A8-4D8C-9166-8CD996F1BA0B}"/>
    <hyperlink ref="I53" r:id="rId58" xr:uid="{A5A62ABD-491B-4BE3-B274-FFEF7A669235}"/>
    <hyperlink ref="I54" r:id="rId59" xr:uid="{9D0B50E6-BB86-4D34-85B1-634825185AE9}"/>
    <hyperlink ref="I55" r:id="rId60" xr:uid="{CA1B9DF0-342D-4790-8CBA-E582B8BA9D66}"/>
    <hyperlink ref="I56" r:id="rId61" xr:uid="{3705F212-BEAF-4842-A981-2E71E5727944}"/>
    <hyperlink ref="I57" r:id="rId62" xr:uid="{A30FEA64-290A-4671-AE79-DEBA34A652E0}"/>
    <hyperlink ref="I58" r:id="rId63" xr:uid="{3579737F-A6C5-48A1-AE27-5CBFC264D24A}"/>
    <hyperlink ref="I59" r:id="rId64" xr:uid="{F03C0286-B9B1-4DFE-988D-FEA7F226F17D}"/>
    <hyperlink ref="I60" r:id="rId65" xr:uid="{D1CC7083-AA78-46C0-937C-B8746A1A1B6F}"/>
    <hyperlink ref="I61" r:id="rId66" xr:uid="{08DEB81E-A2BB-46FA-9100-75B9F0AA7808}"/>
    <hyperlink ref="I62" r:id="rId67" xr:uid="{A96922D5-4129-4441-8245-B91B59445170}"/>
    <hyperlink ref="I63" r:id="rId68" xr:uid="{8CE3FA04-A9F7-4126-BA61-58D31B3A311D}"/>
    <hyperlink ref="I64" r:id="rId69" xr:uid="{137DC55F-6084-4717-8A1A-796B1EA18A02}"/>
    <hyperlink ref="I65" r:id="rId70" xr:uid="{E2AF07D2-BCCE-4BA5-BF76-0FE793B7B77C}"/>
    <hyperlink ref="I66" r:id="rId71" xr:uid="{5D9426A0-E1EB-42E4-86C6-25C04DED490C}"/>
    <hyperlink ref="I67" r:id="rId72" xr:uid="{EE222227-89E8-487A-A88B-B61A266F2D65}"/>
    <hyperlink ref="I68" r:id="rId73" xr:uid="{C45C18B2-B529-4B29-B320-2CDB2C77397D}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125</v>
      </c>
      <c r="B1" s="4" t="s">
        <v>124</v>
      </c>
      <c r="C1" s="5" t="s">
        <v>126</v>
      </c>
      <c r="E1" s="42" t="s">
        <v>151</v>
      </c>
      <c r="F1" s="42"/>
      <c r="G1" s="42"/>
    </row>
    <row r="2" spans="1:7" s="4" customFormat="1" x14ac:dyDescent="0.35">
      <c r="B2"/>
      <c r="C2" s="5"/>
      <c r="E2" s="42" t="s">
        <v>158</v>
      </c>
      <c r="F2" s="42"/>
      <c r="G2" s="42"/>
    </row>
    <row r="3" spans="1:7" x14ac:dyDescent="0.35">
      <c r="A3" t="s">
        <v>123</v>
      </c>
      <c r="B3" t="s">
        <v>127</v>
      </c>
      <c r="C3" t="s">
        <v>128</v>
      </c>
      <c r="E3" t="s">
        <v>150</v>
      </c>
      <c r="F3" t="s">
        <v>154</v>
      </c>
      <c r="G3" t="s">
        <v>152</v>
      </c>
    </row>
    <row r="4" spans="1:7" x14ac:dyDescent="0.35">
      <c r="A4" t="s">
        <v>80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81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82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83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84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85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86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87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88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89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90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91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92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93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94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95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96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97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98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99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100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101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102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103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104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105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106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107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108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109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110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111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112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113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114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122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115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116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117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118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121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119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120</v>
      </c>
      <c r="B46" s="8">
        <v>3.9300000000000002E-2</v>
      </c>
      <c r="E46" s="3"/>
      <c r="F46" s="4" t="s">
        <v>146</v>
      </c>
      <c r="G46" s="11">
        <f>MIN(G4:G45)</f>
        <v>0.19771171171171173</v>
      </c>
    </row>
    <row r="47" spans="1:7" x14ac:dyDescent="0.35">
      <c r="F47" t="s">
        <v>147</v>
      </c>
      <c r="G47" s="11">
        <f>MAX(G4:G46)</f>
        <v>0.3356576576576577</v>
      </c>
    </row>
    <row r="48" spans="1:7" x14ac:dyDescent="0.35">
      <c r="F48" t="s">
        <v>153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132</v>
      </c>
      <c r="N1" s="5" t="s">
        <v>157</v>
      </c>
      <c r="O1" s="43" t="s">
        <v>156</v>
      </c>
      <c r="P1" s="42"/>
      <c r="Q1" s="42"/>
    </row>
    <row r="2" spans="1:25" s="4" customFormat="1" x14ac:dyDescent="0.35">
      <c r="B2" s="42" t="s">
        <v>131</v>
      </c>
      <c r="C2" s="42"/>
      <c r="D2" s="42"/>
      <c r="E2" s="42"/>
      <c r="F2" s="42"/>
      <c r="G2" s="42"/>
      <c r="H2" s="10"/>
      <c r="I2" s="42" t="s">
        <v>155</v>
      </c>
      <c r="J2" s="42"/>
      <c r="K2" s="42"/>
      <c r="L2" s="42"/>
      <c r="O2" s="5" t="s">
        <v>156</v>
      </c>
    </row>
    <row r="3" spans="1:25" s="4" customFormat="1" x14ac:dyDescent="0.35">
      <c r="B3" s="4" t="s">
        <v>130</v>
      </c>
      <c r="D3" s="4" t="s">
        <v>134</v>
      </c>
      <c r="F3" s="4" t="s">
        <v>133</v>
      </c>
      <c r="I3" s="4" t="s">
        <v>134</v>
      </c>
      <c r="K3" s="4" t="s">
        <v>133</v>
      </c>
      <c r="N3" s="4" t="s">
        <v>136</v>
      </c>
    </row>
    <row r="4" spans="1:25" s="4" customFormat="1" x14ac:dyDescent="0.35">
      <c r="B4" s="4" t="s">
        <v>129</v>
      </c>
      <c r="C4" s="4" t="s">
        <v>57</v>
      </c>
      <c r="D4" s="4" t="s">
        <v>129</v>
      </c>
      <c r="E4" s="4" t="s">
        <v>57</v>
      </c>
      <c r="F4" s="4" t="s">
        <v>129</v>
      </c>
      <c r="G4" s="4" t="s">
        <v>57</v>
      </c>
      <c r="I4" s="4" t="s">
        <v>129</v>
      </c>
      <c r="J4" s="4" t="s">
        <v>57</v>
      </c>
      <c r="K4" s="4" t="s">
        <v>129</v>
      </c>
      <c r="L4" s="4" t="s">
        <v>57</v>
      </c>
      <c r="N4" s="4" t="s">
        <v>138</v>
      </c>
      <c r="O4" s="4" t="s">
        <v>139</v>
      </c>
      <c r="P4" s="4" t="s">
        <v>140</v>
      </c>
      <c r="Q4" s="4" t="s">
        <v>137</v>
      </c>
      <c r="R4" s="4" t="s">
        <v>142</v>
      </c>
      <c r="S4" s="4" t="s">
        <v>143</v>
      </c>
      <c r="T4" s="4" t="s">
        <v>144</v>
      </c>
      <c r="U4" s="4" t="s">
        <v>141</v>
      </c>
      <c r="V4" s="4" t="s">
        <v>145</v>
      </c>
      <c r="W4" s="2"/>
    </row>
    <row r="5" spans="1:25" x14ac:dyDescent="0.35">
      <c r="A5" t="s">
        <v>102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83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84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93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95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85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86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88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108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92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87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90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99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89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94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96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97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98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100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101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103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104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105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107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106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91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109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110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135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146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146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147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147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148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149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2020-08-25T14:52:42Z</dcterms:modified>
</cp:coreProperties>
</file>