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BEM\Statistical Analysis\PCA of Wind and Solar\"/>
    </mc:Choice>
  </mc:AlternateContent>
  <bookViews>
    <workbookView xWindow="0" yWindow="0" windowWidth="24690" windowHeight="16305"/>
  </bookViews>
  <sheets>
    <sheet name="SolarWindCapacity" sheetId="1" r:id="rId1"/>
    <sheet name="SolarWind Data" sheetId="2" r:id="rId2"/>
  </sheets>
  <calcPr calcId="0"/>
</workbook>
</file>

<file path=xl/calcChain.xml><?xml version="1.0" encoding="utf-8"?>
<calcChain xmlns="http://schemas.openxmlformats.org/spreadsheetml/2006/main">
  <c r="O34" i="2" l="1"/>
  <c r="Z9" i="2"/>
  <c r="Z10" i="2"/>
  <c r="Z8" i="2"/>
  <c r="Y9" i="2"/>
  <c r="Y10" i="2"/>
  <c r="Y8" i="2"/>
  <c r="V9" i="2"/>
  <c r="V10" i="2"/>
  <c r="V8" i="2"/>
  <c r="U9" i="2"/>
  <c r="U10" i="2"/>
  <c r="U8" i="2"/>
  <c r="S9" i="2"/>
  <c r="E8" i="1" s="1"/>
  <c r="S10" i="2"/>
  <c r="S8" i="2"/>
  <c r="R9" i="2"/>
  <c r="R10" i="2"/>
  <c r="R8" i="2"/>
  <c r="P9" i="2"/>
  <c r="P10" i="2"/>
  <c r="P8" i="2"/>
  <c r="B7" i="1" s="1"/>
  <c r="X50" i="2"/>
  <c r="X51" i="2"/>
  <c r="X49" i="2"/>
  <c r="P50" i="2"/>
  <c r="P51" i="2"/>
  <c r="P49" i="2"/>
  <c r="I76" i="2"/>
  <c r="I77" i="2"/>
  <c r="I75" i="2"/>
  <c r="R63" i="2"/>
  <c r="R64" i="2"/>
  <c r="R62" i="2"/>
  <c r="I63" i="2"/>
  <c r="I64" i="2"/>
  <c r="I62" i="2"/>
  <c r="I50" i="2"/>
  <c r="I51" i="2"/>
  <c r="I49" i="2"/>
  <c r="H37" i="2"/>
  <c r="H38" i="2"/>
  <c r="H36" i="2"/>
  <c r="W11" i="2"/>
  <c r="W10" i="2"/>
  <c r="R37" i="2"/>
  <c r="W9" i="2" s="1"/>
  <c r="I8" i="1" s="1"/>
  <c r="R36" i="2"/>
  <c r="O37" i="2"/>
  <c r="O36" i="2"/>
  <c r="G2" i="1"/>
  <c r="H2" i="1"/>
  <c r="L2" i="1"/>
  <c r="M2" i="1"/>
  <c r="C3" i="1"/>
  <c r="D3" i="1"/>
  <c r="G3" i="1"/>
  <c r="H3" i="1"/>
  <c r="L3" i="1"/>
  <c r="M3" i="1"/>
  <c r="E4" i="1"/>
  <c r="G4" i="1"/>
  <c r="H4" i="1"/>
  <c r="I4" i="1"/>
  <c r="J4" i="1"/>
  <c r="L4" i="1"/>
  <c r="M4" i="1"/>
  <c r="C6" i="1"/>
  <c r="L6" i="1"/>
  <c r="D7" i="1"/>
  <c r="G7" i="1"/>
  <c r="H7" i="1"/>
  <c r="M7" i="1"/>
  <c r="H8" i="1"/>
  <c r="J8" i="1"/>
  <c r="J9" i="1"/>
  <c r="C10" i="1"/>
  <c r="D10" i="1"/>
  <c r="E10" i="1"/>
  <c r="F10" i="1"/>
  <c r="G10" i="1"/>
  <c r="H10" i="1"/>
  <c r="J10" i="1"/>
  <c r="K10" i="1"/>
  <c r="L10" i="1"/>
  <c r="B3" i="1"/>
  <c r="B4" i="1"/>
  <c r="B10" i="1"/>
  <c r="R76" i="2"/>
  <c r="AA9" i="2" s="1"/>
  <c r="M8" i="1" s="1"/>
  <c r="R77" i="2"/>
  <c r="AA10" i="2" s="1"/>
  <c r="AA11" i="2" s="1"/>
  <c r="M10" i="1" s="1"/>
  <c r="R75" i="2"/>
  <c r="AA8" i="2" s="1"/>
  <c r="I10" i="1"/>
  <c r="W8" i="2"/>
  <c r="P24" i="2"/>
  <c r="X9" i="2" s="1"/>
  <c r="P25" i="2"/>
  <c r="X10" i="2" s="1"/>
  <c r="X11" i="2" s="1"/>
  <c r="P23" i="2"/>
  <c r="X8" i="2" s="1"/>
  <c r="H24" i="2"/>
  <c r="Q9" i="2" s="1"/>
  <c r="H25" i="2"/>
  <c r="Q10" i="2" s="1"/>
  <c r="Q11" i="2" s="1"/>
  <c r="H23" i="2"/>
  <c r="Q8" i="2" s="1"/>
  <c r="C7" i="1" s="1"/>
  <c r="E25" i="2"/>
  <c r="F25" i="2"/>
  <c r="C4" i="2"/>
  <c r="C5" i="2"/>
  <c r="C4" i="1" s="1"/>
  <c r="C6" i="2"/>
  <c r="C5" i="1" s="1"/>
  <c r="C7" i="2"/>
  <c r="C8" i="2"/>
  <c r="C9" i="2"/>
  <c r="C8" i="1" s="1"/>
  <c r="C10" i="2"/>
  <c r="C9" i="1" s="1"/>
  <c r="N25" i="2"/>
  <c r="M25" i="2"/>
  <c r="J10" i="2"/>
  <c r="N62" i="2"/>
  <c r="N63" i="2"/>
  <c r="N64" i="2"/>
  <c r="L10" i="2"/>
  <c r="L9" i="2"/>
  <c r="L8" i="1" s="1"/>
  <c r="K4" i="2"/>
  <c r="K3" i="1" s="1"/>
  <c r="K5" i="2"/>
  <c r="K4" i="1" s="1"/>
  <c r="K6" i="2"/>
  <c r="K5" i="1" s="1"/>
  <c r="K7" i="2"/>
  <c r="K6" i="1" s="1"/>
  <c r="K8" i="2"/>
  <c r="K9" i="2"/>
  <c r="K10" i="2"/>
  <c r="K3" i="2"/>
  <c r="K2" i="1" s="1"/>
  <c r="I4" i="2"/>
  <c r="I3" i="1" s="1"/>
  <c r="I5" i="2"/>
  <c r="I6" i="2"/>
  <c r="I5" i="1" s="1"/>
  <c r="I7" i="2"/>
  <c r="I6" i="1" s="1"/>
  <c r="I8" i="2"/>
  <c r="I9" i="2"/>
  <c r="I10" i="2"/>
  <c r="I3" i="2"/>
  <c r="I2" i="1" s="1"/>
  <c r="H7" i="2"/>
  <c r="H6" i="1" s="1"/>
  <c r="H8" i="2"/>
  <c r="H9" i="2"/>
  <c r="H10" i="2"/>
  <c r="H6" i="2"/>
  <c r="H5" i="1" s="1"/>
  <c r="H5" i="2"/>
  <c r="G10" i="2"/>
  <c r="G9" i="2"/>
  <c r="G8" i="1" s="1"/>
  <c r="G48" i="2"/>
  <c r="G49" i="2"/>
  <c r="G50" i="2"/>
  <c r="G51" i="2"/>
  <c r="G44" i="2"/>
  <c r="G45" i="2"/>
  <c r="G46" i="2"/>
  <c r="G47" i="2"/>
  <c r="E4" i="2"/>
  <c r="E3" i="1" s="1"/>
  <c r="E5" i="2"/>
  <c r="E6" i="2"/>
  <c r="E5" i="1" s="1"/>
  <c r="E7" i="2"/>
  <c r="E6" i="1" s="1"/>
  <c r="E8" i="2"/>
  <c r="E7" i="1" s="1"/>
  <c r="E9" i="2"/>
  <c r="E10" i="2"/>
  <c r="E3" i="2"/>
  <c r="E2" i="1" s="1"/>
  <c r="N49" i="2"/>
  <c r="N50" i="2"/>
  <c r="N51" i="2"/>
  <c r="N48" i="2"/>
  <c r="N47" i="2"/>
  <c r="D4" i="2"/>
  <c r="D5" i="2"/>
  <c r="D4" i="1" s="1"/>
  <c r="D6" i="2"/>
  <c r="D5" i="1" s="1"/>
  <c r="D7" i="2"/>
  <c r="D6" i="1" s="1"/>
  <c r="D8" i="2"/>
  <c r="D9" i="2"/>
  <c r="D10" i="2"/>
  <c r="D3" i="2"/>
  <c r="D2" i="1" s="1"/>
  <c r="B4" i="2"/>
  <c r="B5" i="2"/>
  <c r="B6" i="2"/>
  <c r="B5" i="1" s="1"/>
  <c r="B7" i="2"/>
  <c r="B6" i="1" s="1"/>
  <c r="B8" i="2"/>
  <c r="B9" i="2"/>
  <c r="B10" i="2"/>
  <c r="B9" i="1" s="1"/>
  <c r="B3" i="2"/>
  <c r="B2" i="1" s="1"/>
  <c r="Z50" i="2"/>
  <c r="Z51" i="2"/>
  <c r="Z49" i="2"/>
  <c r="O35" i="2"/>
  <c r="O38" i="2"/>
  <c r="F35" i="2"/>
  <c r="F36" i="2"/>
  <c r="F37" i="2"/>
  <c r="F38" i="2"/>
  <c r="F34" i="2"/>
  <c r="F64" i="2"/>
  <c r="F63" i="2"/>
  <c r="G77" i="2"/>
  <c r="G76" i="2"/>
  <c r="G75" i="2"/>
  <c r="G74" i="2"/>
  <c r="G73" i="2"/>
  <c r="G72" i="2"/>
  <c r="G71" i="2"/>
  <c r="P72" i="2"/>
  <c r="P73" i="2"/>
  <c r="P74" i="2"/>
  <c r="P75" i="2"/>
  <c r="P76" i="2"/>
  <c r="P77" i="2"/>
  <c r="P71" i="2"/>
  <c r="O64" i="2"/>
  <c r="O63" i="2"/>
  <c r="O62" i="2"/>
  <c r="O61" i="2"/>
  <c r="O60" i="2"/>
  <c r="O59" i="2"/>
  <c r="O58" i="2"/>
  <c r="V46" i="2"/>
  <c r="V47" i="2"/>
  <c r="V48" i="2"/>
  <c r="V49" i="2"/>
  <c r="V50" i="2"/>
  <c r="V51" i="2"/>
  <c r="V45" i="2"/>
  <c r="F73" i="2"/>
  <c r="F74" i="2"/>
  <c r="F75" i="2"/>
  <c r="F77" i="2"/>
  <c r="F76" i="2"/>
  <c r="U44" i="2"/>
  <c r="U45" i="2"/>
  <c r="U46" i="2"/>
  <c r="N44" i="2"/>
  <c r="N45" i="2"/>
  <c r="N46" i="2"/>
  <c r="O77" i="2"/>
  <c r="O76" i="2"/>
  <c r="O75" i="2"/>
  <c r="O74" i="2"/>
  <c r="O73" i="2"/>
  <c r="O72" i="2"/>
  <c r="O71" i="2"/>
  <c r="O70" i="2"/>
  <c r="F72" i="2"/>
  <c r="F71" i="2"/>
  <c r="F70" i="2"/>
  <c r="F62" i="2"/>
  <c r="F61" i="2"/>
  <c r="F60" i="2"/>
  <c r="F59" i="2"/>
  <c r="F58" i="2"/>
  <c r="F57" i="2"/>
  <c r="N61" i="2"/>
  <c r="N60" i="2"/>
  <c r="N59" i="2"/>
  <c r="N58" i="2"/>
  <c r="N57" i="2"/>
  <c r="U51" i="2"/>
  <c r="U50" i="2"/>
  <c r="U49" i="2"/>
  <c r="U48" i="2"/>
  <c r="U47" i="2"/>
  <c r="F33" i="2"/>
  <c r="F32" i="2"/>
  <c r="F31" i="2"/>
  <c r="O32" i="2"/>
  <c r="O33" i="2"/>
  <c r="O31" i="2"/>
  <c r="M7" i="2"/>
  <c r="M6" i="1" s="1"/>
  <c r="M8" i="2"/>
  <c r="M9" i="2"/>
  <c r="M10" i="2"/>
  <c r="M9" i="1" s="1"/>
  <c r="M6" i="2"/>
  <c r="M5" i="1" s="1"/>
  <c r="L7" i="2"/>
  <c r="L8" i="2"/>
  <c r="L7" i="1" s="1"/>
  <c r="L6" i="2"/>
  <c r="L5" i="1" s="1"/>
  <c r="G7" i="2"/>
  <c r="G6" i="1" s="1"/>
  <c r="G8" i="2"/>
  <c r="G11" i="2"/>
  <c r="G6" i="2"/>
  <c r="G5" i="1" s="1"/>
  <c r="J4" i="2"/>
  <c r="J3" i="1" s="1"/>
  <c r="J5" i="2"/>
  <c r="J6" i="2"/>
  <c r="J5" i="1" s="1"/>
  <c r="J7" i="2"/>
  <c r="J6" i="1" s="1"/>
  <c r="J8" i="2"/>
  <c r="J7" i="1" s="1"/>
  <c r="J9" i="2"/>
  <c r="J3" i="2"/>
  <c r="J2" i="1" s="1"/>
  <c r="C3" i="2"/>
  <c r="C2" i="1" s="1"/>
  <c r="F24" i="2"/>
  <c r="F23" i="2"/>
  <c r="F22" i="2"/>
  <c r="F21" i="2"/>
  <c r="F20" i="2"/>
  <c r="F19" i="2"/>
  <c r="N20" i="2"/>
  <c r="N21" i="2"/>
  <c r="N22" i="2"/>
  <c r="N23" i="2"/>
  <c r="N24" i="2"/>
  <c r="N19" i="2"/>
  <c r="M24" i="2"/>
  <c r="M23" i="2"/>
  <c r="M22" i="2"/>
  <c r="M21" i="2"/>
  <c r="M20" i="2"/>
  <c r="M19" i="2"/>
  <c r="M18" i="2"/>
  <c r="E18" i="2"/>
  <c r="E19" i="2"/>
  <c r="E20" i="2"/>
  <c r="E21" i="2"/>
  <c r="E22" i="2"/>
  <c r="E23" i="2"/>
  <c r="E24" i="2"/>
  <c r="L9" i="1" l="1"/>
  <c r="K9" i="1"/>
  <c r="K8" i="1"/>
  <c r="K7" i="1"/>
  <c r="H9" i="1"/>
  <c r="G9" i="1"/>
  <c r="E9" i="1"/>
  <c r="D9" i="1"/>
  <c r="D8" i="1"/>
  <c r="B8" i="1"/>
  <c r="I9" i="1"/>
  <c r="I7" i="1"/>
  <c r="F5" i="2"/>
  <c r="F4" i="1" s="1"/>
  <c r="F4" i="2"/>
  <c r="F3" i="1" s="1"/>
  <c r="F3" i="2"/>
  <c r="F2" i="1" s="1"/>
  <c r="F6" i="2"/>
  <c r="F5" i="1" s="1"/>
  <c r="F8" i="2"/>
  <c r="F7" i="1" s="1"/>
  <c r="F10" i="2"/>
  <c r="F9" i="1" s="1"/>
  <c r="F9" i="2"/>
  <c r="F8" i="1" s="1"/>
  <c r="F7" i="2"/>
  <c r="F6" i="1" s="1"/>
</calcChain>
</file>

<file path=xl/sharedStrings.xml><?xml version="1.0" encoding="utf-8"?>
<sst xmlns="http://schemas.openxmlformats.org/spreadsheetml/2006/main" count="181" uniqueCount="53">
  <si>
    <t>ATwind</t>
  </si>
  <si>
    <t>CHwind</t>
  </si>
  <si>
    <t>DEwind</t>
  </si>
  <si>
    <t>DEOFFwind</t>
  </si>
  <si>
    <t>DEONOFFwind</t>
  </si>
  <si>
    <t>FRwind</t>
  </si>
  <si>
    <t>ITwind</t>
  </si>
  <si>
    <t>ATsolar</t>
  </si>
  <si>
    <t>CHsolar</t>
  </si>
  <si>
    <t>DEsolar</t>
  </si>
  <si>
    <t>FRsolar</t>
  </si>
  <si>
    <t>ITsolar</t>
  </si>
  <si>
    <t>Switzerland:</t>
  </si>
  <si>
    <t>GWh</t>
  </si>
  <si>
    <t>MWe</t>
  </si>
  <si>
    <t>Avl.</t>
  </si>
  <si>
    <t>incr. (Mwe)</t>
  </si>
  <si>
    <t>-</t>
  </si>
  <si>
    <t>Raw Data</t>
  </si>
  <si>
    <t>Austria:</t>
  </si>
  <si>
    <t>Germany:</t>
  </si>
  <si>
    <t>ENTSO</t>
  </si>
  <si>
    <t>France:</t>
  </si>
  <si>
    <t>Italy:</t>
  </si>
  <si>
    <t>Wind</t>
  </si>
  <si>
    <t>Solar</t>
  </si>
  <si>
    <t>ENTSO (wrong)</t>
  </si>
  <si>
    <t>GSE, Wikipedia</t>
  </si>
  <si>
    <t>Electricity Satistics; (ENTSO: No data!)</t>
  </si>
  <si>
    <t>E-Control</t>
  </si>
  <si>
    <t>E-Control, Jahresstatistik</t>
  </si>
  <si>
    <t>Bundesamt für Energie und Wirtschaft - Zeitreihen zur Entwicklung der erneuerbaren energien</t>
  </si>
  <si>
    <t>BNetzA (https://www.umweltbundesamt.de/sites/default/files/medien/377/publikationen/2016-11-15_dokumentation_agee-stat-zr_stromerzeugung_leistung_final.pdf)</t>
  </si>
  <si>
    <t>RTE</t>
  </si>
  <si>
    <t>ENTSO/RTE online</t>
  </si>
  <si>
    <t>RTE annual report</t>
  </si>
  <si>
    <t>TERNA</t>
  </si>
  <si>
    <t>Wind Onshore</t>
  </si>
  <si>
    <t>Wind Offshore</t>
  </si>
  <si>
    <t>All Wind</t>
  </si>
  <si>
    <t>Chwind</t>
  </si>
  <si>
    <t>TERNA (2017+), 2015-6: Wikipedia: GSE</t>
  </si>
  <si>
    <t>Energy Statistics; Schweizerische Statistik der erneuerbaren Energien:  Detaildaten, Anhang B</t>
  </si>
  <si>
    <t>adj.fct.cap.</t>
  </si>
  <si>
    <t>Aggregated hourly data</t>
  </si>
  <si>
    <t>Yearly data</t>
  </si>
  <si>
    <t>Real Nominal Capacity</t>
  </si>
  <si>
    <t xml:space="preserve">adj.fct. To match hourly production in ENTSO </t>
  </si>
  <si>
    <t>https://www.wohnnet.at/energie/strom/solarstrom-13057#:~:text=Photovoltaik%20in%20Zahlen&amp;text=Damit%20wurden%20insgesamt%201.269%20GWh,837.902%20Tonnen%20CO2%20eingespart%20werden.</t>
  </si>
  <si>
    <t>https://apps.derstandard.de/privacywall/story/2000118081419/das-zeitalter-der-photovoltaik-bricht-an-gerade-noch-rechtzeitig-was</t>
  </si>
  <si>
    <t>MW</t>
  </si>
  <si>
    <t>incr. (MW)</t>
  </si>
  <si>
    <t>incr.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</si>
</sst>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BundesSans Office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Geneva"/>
    </font>
    <font>
      <u/>
      <sz val="10"/>
      <color indexed="18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D515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2" fillId="0" borderId="0"/>
    <xf numFmtId="0" fontId="24" fillId="0" borderId="0"/>
    <xf numFmtId="0" fontId="21" fillId="0" borderId="0"/>
    <xf numFmtId="0" fontId="25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/>
    <xf numFmtId="0" fontId="21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6" fillId="0" borderId="0" xfId="0" applyFont="1"/>
    <xf numFmtId="0" fontId="0" fillId="0" borderId="0" xfId="0" applyFont="1"/>
    <xf numFmtId="2" fontId="0" fillId="0" borderId="0" xfId="0" applyNumberFormat="1"/>
    <xf numFmtId="9" fontId="0" fillId="0" borderId="0" xfId="1" applyFont="1"/>
    <xf numFmtId="0" fontId="18" fillId="35" borderId="0" xfId="0" applyFont="1" applyFill="1"/>
    <xf numFmtId="0" fontId="18" fillId="0" borderId="0" xfId="0" applyFont="1" applyFill="1"/>
    <xf numFmtId="0" fontId="0" fillId="34" borderId="0" xfId="0" applyFill="1"/>
    <xf numFmtId="3" fontId="19" fillId="0" borderId="10" xfId="0" applyNumberFormat="1" applyFont="1" applyFill="1" applyBorder="1" applyAlignment="1">
      <alignment vertical="center"/>
    </xf>
    <xf numFmtId="0" fontId="0" fillId="0" borderId="0" xfId="0" applyFill="1"/>
    <xf numFmtId="0" fontId="0" fillId="35" borderId="0" xfId="0" applyFill="1"/>
    <xf numFmtId="0" fontId="0" fillId="36" borderId="0" xfId="0" applyFill="1"/>
    <xf numFmtId="171" fontId="0" fillId="0" borderId="0" xfId="0" applyNumberFormat="1"/>
    <xf numFmtId="1" fontId="0" fillId="0" borderId="0" xfId="0" applyNumberFormat="1"/>
    <xf numFmtId="0" fontId="0" fillId="0" borderId="12" xfId="0" applyBorder="1"/>
    <xf numFmtId="0" fontId="18" fillId="33" borderId="12" xfId="0" applyFont="1" applyFill="1" applyBorder="1"/>
    <xf numFmtId="0" fontId="0" fillId="0" borderId="13" xfId="0" applyBorder="1"/>
    <xf numFmtId="0" fontId="0" fillId="35" borderId="12" xfId="0" applyFill="1" applyBorder="1"/>
    <xf numFmtId="0" fontId="0" fillId="33" borderId="12" xfId="0" applyFill="1" applyBorder="1"/>
    <xf numFmtId="0" fontId="0" fillId="33" borderId="13" xfId="0" applyFill="1" applyBorder="1"/>
    <xf numFmtId="0" fontId="19" fillId="0" borderId="10" xfId="0" applyNumberFormat="1" applyFont="1" applyFill="1" applyBorder="1" applyAlignment="1">
      <alignment vertical="center"/>
    </xf>
    <xf numFmtId="0" fontId="19" fillId="37" borderId="10" xfId="0" applyNumberFormat="1" applyFont="1" applyFill="1" applyBorder="1" applyAlignment="1">
      <alignment vertical="center"/>
    </xf>
    <xf numFmtId="0" fontId="0" fillId="0" borderId="12" xfId="0" applyFill="1" applyBorder="1"/>
    <xf numFmtId="2" fontId="0" fillId="0" borderId="12" xfId="0" applyNumberFormat="1" applyFill="1" applyBorder="1"/>
    <xf numFmtId="0" fontId="0" fillId="0" borderId="13" xfId="0" applyFill="1" applyBorder="1"/>
    <xf numFmtId="2" fontId="0" fillId="0" borderId="12" xfId="0" applyNumberFormat="1" applyBorder="1"/>
    <xf numFmtId="0" fontId="0" fillId="0" borderId="0" xfId="0" applyBorder="1"/>
    <xf numFmtId="2" fontId="0" fillId="0" borderId="0" xfId="0" applyNumberFormat="1" applyBorder="1"/>
    <xf numFmtId="2" fontId="0" fillId="0" borderId="13" xfId="0" applyNumberFormat="1" applyBorder="1"/>
    <xf numFmtId="0" fontId="16" fillId="0" borderId="11" xfId="0" applyFont="1" applyBorder="1"/>
    <xf numFmtId="0" fontId="16" fillId="0" borderId="11" xfId="0" applyFont="1" applyFill="1" applyBorder="1"/>
    <xf numFmtId="171" fontId="0" fillId="33" borderId="12" xfId="0" applyNumberFormat="1" applyFill="1" applyBorder="1"/>
    <xf numFmtId="0" fontId="0" fillId="0" borderId="12" xfId="0" applyFont="1" applyBorder="1"/>
    <xf numFmtId="171" fontId="0" fillId="35" borderId="12" xfId="0" applyNumberFormat="1" applyFill="1" applyBorder="1"/>
    <xf numFmtId="0" fontId="16" fillId="0" borderId="12" xfId="0" applyFont="1" applyBorder="1"/>
    <xf numFmtId="1" fontId="0" fillId="0" borderId="0" xfId="0" applyNumberFormat="1" applyFill="1"/>
    <xf numFmtId="171" fontId="0" fillId="0" borderId="0" xfId="0" applyNumberFormat="1" applyFill="1"/>
    <xf numFmtId="0" fontId="16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16" fillId="0" borderId="0" xfId="0" applyFont="1" applyBorder="1"/>
    <xf numFmtId="171" fontId="0" fillId="0" borderId="13" xfId="0" applyNumberFormat="1" applyFill="1" applyBorder="1"/>
    <xf numFmtId="171" fontId="18" fillId="0" borderId="0" xfId="0" applyNumberFormat="1" applyFont="1" applyFill="1"/>
    <xf numFmtId="4" fontId="23" fillId="0" borderId="14" xfId="49" applyNumberFormat="1" applyFont="1" applyBorder="1" applyAlignment="1">
      <alignment horizontal="right" vertical="center"/>
    </xf>
    <xf numFmtId="1" fontId="18" fillId="0" borderId="0" xfId="0" applyNumberFormat="1" applyFont="1" applyFill="1"/>
    <xf numFmtId="2" fontId="0" fillId="38" borderId="0" xfId="0" applyNumberFormat="1" applyFill="1"/>
    <xf numFmtId="0" fontId="26" fillId="0" borderId="0" xfId="0" applyFont="1"/>
    <xf numFmtId="0" fontId="27" fillId="0" borderId="0" xfId="50"/>
    <xf numFmtId="0" fontId="28" fillId="0" borderId="0" xfId="0" applyFont="1"/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0" builtinId="8"/>
    <cellStyle name="Input" xfId="10" builtinId="20" customBuiltin="1"/>
    <cellStyle name="Link 2" xfId="47"/>
    <cellStyle name="Linked Cell" xfId="13" builtinId="24" customBuiltin="1"/>
    <cellStyle name="Neutral" xfId="9" builtinId="28" customBuiltin="1"/>
    <cellStyle name="Normal" xfId="0" builtinId="0"/>
    <cellStyle name="Normal 2" xfId="44"/>
    <cellStyle name="Note" xfId="16" builtinId="10" customBuiltin="1"/>
    <cellStyle name="Output" xfId="11" builtinId="21" customBuiltin="1"/>
    <cellStyle name="Percent" xfId="1" builtinId="5"/>
    <cellStyle name="Prozent 2" xfId="48"/>
    <cellStyle name="Standard 2" xfId="45"/>
    <cellStyle name="Standard 3" xfId="46"/>
    <cellStyle name="Standard 4" xfId="49"/>
    <cellStyle name="Standard_2006JR_EPL" xfId="43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derstandard.de/privacywall/story/2000118081419/das-zeitalter-der-photovoltaik-bricht-an-gerade-noch-rechtzeitig-was" TargetMode="External"/><Relationship Id="rId1" Type="http://schemas.openxmlformats.org/officeDocument/2006/relationships/hyperlink" Target="https://www.wohnnet.at/energie/strom/solarstrom-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M10" sqref="M10"/>
    </sheetView>
  </sheetViews>
  <sheetFormatPr defaultRowHeight="1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2012</v>
      </c>
      <c r="B2">
        <f>'SolarWind Data'!B3*'SolarWind Data'!P3</f>
        <v>1337.1505500000001</v>
      </c>
      <c r="C2">
        <f>'SolarWind Data'!C3*'SolarWind Data'!Q3</f>
        <v>49</v>
      </c>
      <c r="D2">
        <f>'SolarWind Data'!D3*'SolarWind Data'!R3</f>
        <v>34077</v>
      </c>
      <c r="E2">
        <f>'SolarWind Data'!E3*'SolarWind Data'!S3</f>
        <v>268</v>
      </c>
      <c r="F2">
        <f>'SolarWind Data'!F3*'SolarWind Data'!T3</f>
        <v>34345</v>
      </c>
      <c r="G2">
        <f>'SolarWind Data'!G3*'SolarWind Data'!U3</f>
        <v>6893</v>
      </c>
      <c r="H2">
        <f>'SolarWind Data'!H3*'SolarWind Data'!V3</f>
        <v>8102</v>
      </c>
      <c r="I2">
        <f>'SolarWind Data'!I3*'SolarWind Data'!W3</f>
        <v>214.85327299999994</v>
      </c>
      <c r="J2">
        <f>'SolarWind Data'!J3*'SolarWind Data'!X3</f>
        <v>437</v>
      </c>
      <c r="K2">
        <f>'SolarWind Data'!K3*'SolarWind Data'!Y3</f>
        <v>34077</v>
      </c>
      <c r="L2">
        <f>'SolarWind Data'!L3*'SolarWind Data'!Z3</f>
        <v>1452</v>
      </c>
      <c r="M2">
        <f>'SolarWind Data'!M3*'SolarWind Data'!AA3</f>
        <v>16420</v>
      </c>
    </row>
    <row r="3" spans="1:13">
      <c r="A3">
        <v>2013</v>
      </c>
      <c r="B3">
        <f>'SolarWind Data'!B4*'SolarWind Data'!P4</f>
        <v>1680.5519300000003</v>
      </c>
      <c r="C3">
        <f>'SolarWind Data'!C4*'SolarWind Data'!Q4</f>
        <v>60.29</v>
      </c>
      <c r="D3">
        <f>'SolarWind Data'!D4*'SolarWind Data'!R4</f>
        <v>36710</v>
      </c>
      <c r="E3">
        <f>'SolarWind Data'!E4*'SolarWind Data'!S4</f>
        <v>508</v>
      </c>
      <c r="F3">
        <f>'SolarWind Data'!F4*'SolarWind Data'!T4</f>
        <v>37218</v>
      </c>
      <c r="G3">
        <f>'SolarWind Data'!G4*'SolarWind Data'!U4</f>
        <v>7575</v>
      </c>
      <c r="H3">
        <f>'SolarWind Data'!H4*'SolarWind Data'!V4</f>
        <v>8542</v>
      </c>
      <c r="I3">
        <f>'SolarWind Data'!I4*'SolarWind Data'!W4</f>
        <v>460.92092599999989</v>
      </c>
      <c r="J3">
        <f>'SolarWind Data'!J4*'SolarWind Data'!X4</f>
        <v>756</v>
      </c>
      <c r="K3">
        <f>'SolarWind Data'!K4*'SolarWind Data'!Y4</f>
        <v>36710</v>
      </c>
      <c r="L3">
        <f>'SolarWind Data'!L4*'SolarWind Data'!Z4</f>
        <v>1768</v>
      </c>
      <c r="M3">
        <f>'SolarWind Data'!M4*'SolarWind Data'!AA4</f>
        <v>18420</v>
      </c>
    </row>
    <row r="4" spans="1:13">
      <c r="A4">
        <v>2014</v>
      </c>
      <c r="B4">
        <f>'SolarWind Data'!B5*'SolarWind Data'!P5</f>
        <v>2110.2745800000002</v>
      </c>
      <c r="C4">
        <f>'SolarWind Data'!C5*'SolarWind Data'!Q5</f>
        <v>60.29</v>
      </c>
      <c r="D4">
        <f>'SolarWind Data'!D5*'SolarWind Data'!R5</f>
        <v>37900</v>
      </c>
      <c r="E4">
        <f>'SolarWind Data'!E5*'SolarWind Data'!S5</f>
        <v>994</v>
      </c>
      <c r="F4">
        <f>'SolarWind Data'!F5*'SolarWind Data'!T5</f>
        <v>38894</v>
      </c>
      <c r="G4">
        <f>'SolarWind Data'!G5*'SolarWind Data'!U5</f>
        <v>8321</v>
      </c>
      <c r="H4">
        <f>'SolarWind Data'!H5*'SolarWind Data'!V5</f>
        <v>8455</v>
      </c>
      <c r="I4">
        <f>'SolarWind Data'!I5*'SolarWind Data'!W5</f>
        <v>724.48</v>
      </c>
      <c r="J4">
        <f>'SolarWind Data'!J5*'SolarWind Data'!X5</f>
        <v>1061</v>
      </c>
      <c r="K4">
        <f>'SolarWind Data'!K5*'SolarWind Data'!Y5</f>
        <v>37900</v>
      </c>
      <c r="L4">
        <f>'SolarWind Data'!L5*'SolarWind Data'!Z5</f>
        <v>2403</v>
      </c>
      <c r="M4">
        <f>'SolarWind Data'!M5*'SolarWind Data'!AA5</f>
        <v>18609</v>
      </c>
    </row>
    <row r="5" spans="1:13">
      <c r="A5">
        <v>2015</v>
      </c>
      <c r="B5">
        <f>'SolarWind Data'!B6*'SolarWind Data'!P6</f>
        <v>2488.7255800000003</v>
      </c>
      <c r="C5">
        <f>'SolarWind Data'!C6*'SolarWind Data'!Q6</f>
        <v>60.29</v>
      </c>
      <c r="D5">
        <f>'SolarWind Data'!D6*'SolarWind Data'!R6</f>
        <v>41297</v>
      </c>
      <c r="E5">
        <f>'SolarWind Data'!E6*'SolarWind Data'!S6</f>
        <v>3283</v>
      </c>
      <c r="F5">
        <f>'SolarWind Data'!F6*'SolarWind Data'!T6</f>
        <v>44580</v>
      </c>
      <c r="G5">
        <f>'SolarWind Data'!G6*'SolarWind Data'!U6</f>
        <v>10322</v>
      </c>
      <c r="H5">
        <f>'SolarWind Data'!H6*'SolarWind Data'!V6</f>
        <v>9200</v>
      </c>
      <c r="I5">
        <f>'SolarWind Data'!I6*'SolarWind Data'!W6</f>
        <v>872.18200000000002</v>
      </c>
      <c r="J5">
        <f>'SolarWind Data'!J6*'SolarWind Data'!X6</f>
        <v>1394</v>
      </c>
      <c r="K5">
        <f>'SolarWind Data'!K6*'SolarWind Data'!Y6</f>
        <v>39224</v>
      </c>
      <c r="L5">
        <f>'SolarWind Data'!L6*'SolarWind Data'!Z6</f>
        <v>6191</v>
      </c>
      <c r="M5">
        <f>'SolarWind Data'!M6*'SolarWind Data'!AA6</f>
        <v>18892</v>
      </c>
    </row>
    <row r="6" spans="1:13">
      <c r="A6">
        <v>2016</v>
      </c>
      <c r="B6">
        <f>'SolarWind Data'!B7*'SolarWind Data'!P7</f>
        <v>2729.9950800000001</v>
      </c>
      <c r="C6">
        <f>'SolarWind Data'!C7*'SolarWind Data'!Q7</f>
        <v>75.37</v>
      </c>
      <c r="D6">
        <f>'SolarWind Data'!D7*'SolarWind Data'!R7</f>
        <v>45283</v>
      </c>
      <c r="E6">
        <f>'SolarWind Data'!E7*'SolarWind Data'!S7</f>
        <v>4152</v>
      </c>
      <c r="F6">
        <f>'SolarWind Data'!F7*'SolarWind Data'!T7</f>
        <v>49435</v>
      </c>
      <c r="G6">
        <f>'SolarWind Data'!G7*'SolarWind Data'!U7</f>
        <v>11761</v>
      </c>
      <c r="H6">
        <f>'SolarWind Data'!H7*'SolarWind Data'!V7</f>
        <v>9400</v>
      </c>
      <c r="I6">
        <f>'SolarWind Data'!I7*'SolarWind Data'!W7</f>
        <v>1032.7740000000001</v>
      </c>
      <c r="J6">
        <f>'SolarWind Data'!J7*'SolarWind Data'!X7</f>
        <v>1664</v>
      </c>
      <c r="K6">
        <f>'SolarWind Data'!K7*'SolarWind Data'!Y7</f>
        <v>40679</v>
      </c>
      <c r="L6">
        <f>'SolarWind Data'!L7*'SolarWind Data'!Z7</f>
        <v>6772</v>
      </c>
      <c r="M6">
        <f>'SolarWind Data'!M7*'SolarWind Data'!AA7</f>
        <v>19283</v>
      </c>
    </row>
    <row r="7" spans="1:13">
      <c r="A7">
        <v>2017</v>
      </c>
      <c r="B7">
        <f>'SolarWind Data'!B8*'SolarWind Data'!P8</f>
        <v>2955.7877564043565</v>
      </c>
      <c r="C7">
        <f>'SolarWind Data'!C8*'SolarWind Data'!Q8</f>
        <v>45.021922775263953</v>
      </c>
      <c r="D7">
        <f>'SolarWind Data'!D8*'SolarWind Data'!R8</f>
        <v>48588.283017206704</v>
      </c>
      <c r="E7">
        <f>'SolarWind Data'!E8*'SolarWind Data'!S8</f>
        <v>5327.643203253182</v>
      </c>
      <c r="F7">
        <f>'SolarWind Data'!F8*'SolarWind Data'!T8</f>
        <v>55580</v>
      </c>
      <c r="G7">
        <f>'SolarWind Data'!G8*'SolarWind Data'!U8</f>
        <v>12909.715647125002</v>
      </c>
      <c r="H7">
        <f>'SolarWind Data'!H8*'SolarWind Data'!V8</f>
        <v>9701.3038341730571</v>
      </c>
      <c r="I7">
        <f>'SolarWind Data'!I8*'SolarWind Data'!W8</f>
        <v>1075.495455319149</v>
      </c>
      <c r="J7">
        <f>'SolarWind Data'!J8*'SolarWind Data'!X8</f>
        <v>476.90996553773033</v>
      </c>
      <c r="K7">
        <f>'SolarWind Data'!K8*'SolarWind Data'!Y8</f>
        <v>38516.771853246108</v>
      </c>
      <c r="L7">
        <f>'SolarWind Data'!L8*'SolarWind Data'!Z8</f>
        <v>7414.1556304347814</v>
      </c>
      <c r="M7">
        <f>'SolarWind Data'!M8*'SolarWind Data'!AA8</f>
        <v>16188.934328561674</v>
      </c>
    </row>
    <row r="8" spans="1:13">
      <c r="A8">
        <v>2018</v>
      </c>
      <c r="B8">
        <f>'SolarWind Data'!B9*'SolarWind Data'!P9</f>
        <v>3323.5378970787742</v>
      </c>
      <c r="C8">
        <f>'SolarWind Data'!C9*'SolarWind Data'!Q9</f>
        <v>35.604589983579643</v>
      </c>
      <c r="D8">
        <f>'SolarWind Data'!D9*'SolarWind Data'!R9</f>
        <v>51875.228641688031</v>
      </c>
      <c r="E8">
        <f>'SolarWind Data'!E9*'SolarWind Data'!S9</f>
        <v>6267.2946689782711</v>
      </c>
      <c r="F8">
        <f>'SolarWind Data'!F9*'SolarWind Data'!T9</f>
        <v>58843</v>
      </c>
      <c r="G8">
        <f>'SolarWind Data'!G9*'SolarWind Data'!U9</f>
        <v>14569.637832517985</v>
      </c>
      <c r="H8">
        <f>'SolarWind Data'!H9*'SolarWind Data'!V9</f>
        <v>10110.857766654517</v>
      </c>
      <c r="I8">
        <f>'SolarWind Data'!I9*'SolarWind Data'!W9</f>
        <v>1357.6198121912378</v>
      </c>
      <c r="J8">
        <f>'SolarWind Data'!J9*'SolarWind Data'!X9</f>
        <v>393.22981432906448</v>
      </c>
      <c r="K8">
        <f>'SolarWind Data'!K9*'SolarWind Data'!Y9</f>
        <v>40688.942182743973</v>
      </c>
      <c r="L8">
        <f>'SolarWind Data'!L9*'SolarWind Data'!Z9</f>
        <v>8128.9830474509799</v>
      </c>
      <c r="M8">
        <f>'SolarWind Data'!M9*'SolarWind Data'!AA9</f>
        <v>16074.643302415403</v>
      </c>
    </row>
    <row r="9" spans="1:13">
      <c r="A9">
        <v>2019</v>
      </c>
      <c r="B9">
        <f>'SolarWind Data'!B10*'SolarWind Data'!P10</f>
        <v>3444.7070746126956</v>
      </c>
      <c r="C9">
        <f>'SolarWind Data'!C10*'SolarWind Data'!Q10</f>
        <v>41.307326000548251</v>
      </c>
      <c r="D9">
        <f>'SolarWind Data'!D10*'SolarWind Data'!R10</f>
        <v>52472.357605769226</v>
      </c>
      <c r="E9">
        <f>'SolarWind Data'!E10*'SolarWind Data'!S10</f>
        <v>7348.4232471868045</v>
      </c>
      <c r="F9">
        <f>'SolarWind Data'!F10*'SolarWind Data'!T10</f>
        <v>60840</v>
      </c>
      <c r="G9">
        <f>'SolarWind Data'!G10*'SolarWind Data'!U10</f>
        <v>15819.239166510264</v>
      </c>
      <c r="H9">
        <f>'SolarWind Data'!H10*'SolarWind Data'!V10</f>
        <v>10540.851522522522</v>
      </c>
      <c r="I9">
        <f>'SolarWind Data'!I10*'SolarWind Data'!W10</f>
        <v>1459.9754501329787</v>
      </c>
      <c r="J9">
        <f>'SolarWind Data'!J10*'SolarWind Data'!X10</f>
        <v>481.19642099124297</v>
      </c>
      <c r="K9">
        <f>'SolarWind Data'!K10*'SolarWind Data'!Y10</f>
        <v>43237.03892446914</v>
      </c>
      <c r="L9">
        <f>'SolarWind Data'!L10*'SolarWind Data'!Z10</f>
        <v>9288.5102379310338</v>
      </c>
      <c r="M9">
        <f>'SolarWind Data'!M10*'SolarWind Data'!AA10</f>
        <v>16809.65834413586</v>
      </c>
    </row>
    <row r="10" spans="1:13">
      <c r="A10">
        <v>2020</v>
      </c>
      <c r="B10">
        <f>'SolarWind Data'!B11*'SolarWind Data'!P11</f>
        <v>0</v>
      </c>
      <c r="C10">
        <f>'SolarWind Data'!C11*'SolarWind Data'!Q11</f>
        <v>0</v>
      </c>
      <c r="D10">
        <f>'SolarWind Data'!D11*'SolarWind Data'!R11</f>
        <v>0</v>
      </c>
      <c r="E10">
        <f>'SolarWind Data'!E11*'SolarWind Data'!S11</f>
        <v>0</v>
      </c>
      <c r="F10">
        <f>'SolarWind Data'!F11*'SolarWind Data'!T11</f>
        <v>0</v>
      </c>
      <c r="G10">
        <f>'SolarWind Data'!G11*'SolarWind Data'!U11</f>
        <v>16578</v>
      </c>
      <c r="H10">
        <f>'SolarWind Data'!H11*'SolarWind Data'!V11</f>
        <v>0</v>
      </c>
      <c r="I10">
        <f>'SolarWind Data'!I11*'SolarWind Data'!W11</f>
        <v>0</v>
      </c>
      <c r="J10">
        <f>'SolarWind Data'!J11*'SolarWind Data'!X11</f>
        <v>0</v>
      </c>
      <c r="K10">
        <f>'SolarWind Data'!K11*'SolarWind Data'!Y11</f>
        <v>0</v>
      </c>
      <c r="L10">
        <f>'SolarWind Data'!L11*'SolarWind Data'!Z11</f>
        <v>0</v>
      </c>
      <c r="M10">
        <f>'SolarWind Data'!M11*'SolarWind Data'!AA11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workbookViewId="0">
      <selection activeCell="F12" sqref="F12"/>
    </sheetView>
  </sheetViews>
  <sheetFormatPr defaultRowHeight="15"/>
  <cols>
    <col min="13" max="13" width="9.5703125" bestFit="1" customWidth="1"/>
  </cols>
  <sheetData>
    <row r="1" spans="1:27">
      <c r="B1" s="1" t="s">
        <v>46</v>
      </c>
      <c r="P1" s="1" t="s">
        <v>47</v>
      </c>
    </row>
    <row r="2" spans="1:2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</row>
    <row r="3" spans="1:27">
      <c r="A3" s="1">
        <v>2012</v>
      </c>
      <c r="B3" s="35">
        <f>D31</f>
        <v>1337.1505500000001</v>
      </c>
      <c r="C3" s="9">
        <f>C18</f>
        <v>49</v>
      </c>
      <c r="D3" s="9">
        <f>D44</f>
        <v>34077</v>
      </c>
      <c r="E3" s="9">
        <f>L44</f>
        <v>268</v>
      </c>
      <c r="F3" s="9">
        <f t="shared" ref="F3:F5" si="0">D3+E3</f>
        <v>34345</v>
      </c>
      <c r="G3" s="9">
        <v>6893</v>
      </c>
      <c r="H3" s="9">
        <v>8102</v>
      </c>
      <c r="I3" s="42">
        <f>L31</f>
        <v>214.85327299999994</v>
      </c>
      <c r="J3" s="6">
        <f>K18</f>
        <v>437</v>
      </c>
      <c r="K3" s="9">
        <f>S44</f>
        <v>34077</v>
      </c>
      <c r="L3" s="9">
        <v>1452</v>
      </c>
      <c r="M3" s="9">
        <v>16420</v>
      </c>
      <c r="O3" s="1">
        <v>2012</v>
      </c>
      <c r="P3" s="36">
        <v>1</v>
      </c>
      <c r="Q3" s="36">
        <v>1</v>
      </c>
      <c r="R3" s="36">
        <v>1</v>
      </c>
      <c r="S3" s="36">
        <v>1</v>
      </c>
      <c r="T3" s="36">
        <v>1</v>
      </c>
      <c r="U3" s="36">
        <v>1</v>
      </c>
      <c r="V3" s="36">
        <v>1</v>
      </c>
      <c r="W3" s="36">
        <v>1</v>
      </c>
      <c r="X3" s="36">
        <v>1</v>
      </c>
      <c r="Y3" s="36">
        <v>1</v>
      </c>
      <c r="Z3" s="36">
        <v>1</v>
      </c>
      <c r="AA3" s="36">
        <v>1</v>
      </c>
    </row>
    <row r="4" spans="1:27">
      <c r="A4" s="1">
        <v>2013</v>
      </c>
      <c r="B4" s="35">
        <f t="shared" ref="B4:B10" si="1">D32</f>
        <v>1680.5519300000003</v>
      </c>
      <c r="C4" s="9">
        <f t="shared" ref="C4:C10" si="2">C19</f>
        <v>60.29</v>
      </c>
      <c r="D4" s="9">
        <f t="shared" ref="D4:D10" si="3">D45</f>
        <v>36710</v>
      </c>
      <c r="E4" s="9">
        <f>L45</f>
        <v>508</v>
      </c>
      <c r="F4" s="9">
        <f t="shared" si="0"/>
        <v>37218</v>
      </c>
      <c r="G4" s="9">
        <v>7575</v>
      </c>
      <c r="H4" s="9">
        <v>8542</v>
      </c>
      <c r="I4" s="42">
        <f>L32</f>
        <v>460.92092599999989</v>
      </c>
      <c r="J4" s="6">
        <f>K19</f>
        <v>756</v>
      </c>
      <c r="K4" s="9">
        <f>S45</f>
        <v>36710</v>
      </c>
      <c r="L4" s="9">
        <v>1768</v>
      </c>
      <c r="M4" s="9">
        <v>18420</v>
      </c>
      <c r="O4" s="1">
        <v>2013</v>
      </c>
      <c r="P4" s="36">
        <v>1</v>
      </c>
      <c r="Q4" s="36">
        <v>1</v>
      </c>
      <c r="R4" s="36">
        <v>1</v>
      </c>
      <c r="S4" s="36">
        <v>1</v>
      </c>
      <c r="T4" s="36">
        <v>1</v>
      </c>
      <c r="U4" s="36">
        <v>1</v>
      </c>
      <c r="V4" s="36">
        <v>1</v>
      </c>
      <c r="W4" s="36">
        <v>1</v>
      </c>
      <c r="X4" s="36">
        <v>1</v>
      </c>
      <c r="Y4" s="36">
        <v>1</v>
      </c>
      <c r="Z4" s="36">
        <v>1</v>
      </c>
      <c r="AA4" s="36">
        <v>1</v>
      </c>
    </row>
    <row r="5" spans="1:27">
      <c r="A5" s="1">
        <v>2014</v>
      </c>
      <c r="B5" s="35">
        <f t="shared" si="1"/>
        <v>2110.2745800000002</v>
      </c>
      <c r="C5" s="9">
        <f t="shared" si="2"/>
        <v>60.29</v>
      </c>
      <c r="D5" s="9">
        <f t="shared" si="3"/>
        <v>37900</v>
      </c>
      <c r="E5" s="9">
        <f>L46</f>
        <v>994</v>
      </c>
      <c r="F5" s="9">
        <f t="shared" si="0"/>
        <v>38894</v>
      </c>
      <c r="G5" s="9">
        <v>8321</v>
      </c>
      <c r="H5" s="9">
        <f>C72</f>
        <v>8455</v>
      </c>
      <c r="I5" s="42">
        <f>L33</f>
        <v>724.48</v>
      </c>
      <c r="J5" s="6">
        <f>K20</f>
        <v>1061</v>
      </c>
      <c r="K5" s="9">
        <f>S46</f>
        <v>37900</v>
      </c>
      <c r="L5" s="9">
        <v>2403</v>
      </c>
      <c r="M5" s="9">
        <v>18609</v>
      </c>
      <c r="O5" s="1">
        <v>2014</v>
      </c>
      <c r="P5" s="36">
        <v>1</v>
      </c>
      <c r="Q5" s="36">
        <v>1</v>
      </c>
      <c r="R5" s="36">
        <v>1</v>
      </c>
      <c r="S5" s="36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36">
        <v>1</v>
      </c>
      <c r="Z5" s="36">
        <v>1</v>
      </c>
      <c r="AA5" s="36">
        <v>1</v>
      </c>
    </row>
    <row r="6" spans="1:27">
      <c r="A6" s="1">
        <v>2015</v>
      </c>
      <c r="B6" s="35">
        <f t="shared" si="1"/>
        <v>2488.7255800000003</v>
      </c>
      <c r="C6" s="9">
        <f t="shared" si="2"/>
        <v>60.29</v>
      </c>
      <c r="D6" s="9">
        <f t="shared" si="3"/>
        <v>41297</v>
      </c>
      <c r="E6" s="9">
        <f>L47</f>
        <v>3283</v>
      </c>
      <c r="F6" s="9">
        <f>D6+E6</f>
        <v>44580</v>
      </c>
      <c r="G6" s="9">
        <f>C60</f>
        <v>10322</v>
      </c>
      <c r="H6" s="9">
        <f>D73</f>
        <v>9200</v>
      </c>
      <c r="I6" s="42">
        <f>L34</f>
        <v>872.18200000000002</v>
      </c>
      <c r="J6" s="6">
        <f>K21</f>
        <v>1394</v>
      </c>
      <c r="K6" s="9">
        <f>S47</f>
        <v>39224</v>
      </c>
      <c r="L6" s="9">
        <f>K60</f>
        <v>6191</v>
      </c>
      <c r="M6" s="35">
        <f>L73</f>
        <v>18892</v>
      </c>
      <c r="O6" s="1">
        <v>2015</v>
      </c>
      <c r="P6" s="36">
        <v>1</v>
      </c>
      <c r="Q6" s="36">
        <v>1</v>
      </c>
      <c r="R6" s="36">
        <v>1</v>
      </c>
      <c r="S6" s="36">
        <v>1</v>
      </c>
      <c r="T6" s="36">
        <v>1</v>
      </c>
      <c r="U6" s="36">
        <v>1</v>
      </c>
      <c r="V6" s="36">
        <v>1</v>
      </c>
      <c r="W6" s="36">
        <v>1</v>
      </c>
      <c r="X6" s="36">
        <v>1</v>
      </c>
      <c r="Y6" s="36">
        <v>1</v>
      </c>
      <c r="Z6" s="36">
        <v>1</v>
      </c>
      <c r="AA6" s="36">
        <v>1</v>
      </c>
    </row>
    <row r="7" spans="1:27">
      <c r="A7" s="1">
        <v>2016</v>
      </c>
      <c r="B7" s="35">
        <f t="shared" si="1"/>
        <v>2729.9950800000001</v>
      </c>
      <c r="C7" s="9">
        <f t="shared" si="2"/>
        <v>75.37</v>
      </c>
      <c r="D7" s="9">
        <f t="shared" si="3"/>
        <v>45283</v>
      </c>
      <c r="E7" s="9">
        <f>L48</f>
        <v>4152</v>
      </c>
      <c r="F7" s="9">
        <f t="shared" ref="F7:F10" si="4">D7+E7</f>
        <v>49435</v>
      </c>
      <c r="G7" s="9">
        <f t="shared" ref="G7:G11" si="5">C61</f>
        <v>11761</v>
      </c>
      <c r="H7" s="9">
        <f t="shared" ref="H7:H10" si="6">D74</f>
        <v>9400</v>
      </c>
      <c r="I7" s="42">
        <f>L35</f>
        <v>1032.7740000000001</v>
      </c>
      <c r="J7" s="6">
        <f>K22</f>
        <v>1664</v>
      </c>
      <c r="K7" s="9">
        <f>S48</f>
        <v>40679</v>
      </c>
      <c r="L7" s="9">
        <f>K61</f>
        <v>6772</v>
      </c>
      <c r="M7" s="35">
        <f t="shared" ref="M7:M10" si="7">L74</f>
        <v>19283</v>
      </c>
      <c r="O7" s="1">
        <v>2016</v>
      </c>
      <c r="P7" s="36">
        <v>1</v>
      </c>
      <c r="Q7" s="36">
        <v>1</v>
      </c>
      <c r="R7" s="36">
        <v>1</v>
      </c>
      <c r="S7" s="36">
        <v>1</v>
      </c>
      <c r="T7" s="36">
        <v>1</v>
      </c>
      <c r="U7" s="36">
        <v>1</v>
      </c>
      <c r="V7" s="36">
        <v>1</v>
      </c>
      <c r="W7" s="36">
        <v>1</v>
      </c>
      <c r="X7" s="36">
        <v>1</v>
      </c>
      <c r="Y7" s="36">
        <v>1</v>
      </c>
      <c r="Z7" s="36">
        <v>1</v>
      </c>
      <c r="AA7" s="36">
        <v>1</v>
      </c>
    </row>
    <row r="8" spans="1:27">
      <c r="A8" s="1">
        <v>2017</v>
      </c>
      <c r="B8" s="35">
        <f t="shared" si="1"/>
        <v>2886.69848</v>
      </c>
      <c r="C8" s="9">
        <f t="shared" si="2"/>
        <v>75.37</v>
      </c>
      <c r="D8" s="9">
        <f t="shared" si="3"/>
        <v>50174</v>
      </c>
      <c r="E8" s="9">
        <f>L49</f>
        <v>5406</v>
      </c>
      <c r="F8" s="9">
        <f t="shared" si="4"/>
        <v>55580</v>
      </c>
      <c r="G8" s="9">
        <f t="shared" si="5"/>
        <v>13569</v>
      </c>
      <c r="H8" s="9">
        <f t="shared" si="6"/>
        <v>9736.6</v>
      </c>
      <c r="I8" s="42">
        <f>L36</f>
        <v>1192.704</v>
      </c>
      <c r="J8" s="6">
        <f>K23</f>
        <v>1906</v>
      </c>
      <c r="K8" s="9">
        <f>S49</f>
        <v>42293</v>
      </c>
      <c r="L8" s="9">
        <f>K62</f>
        <v>7660</v>
      </c>
      <c r="M8" s="35">
        <f t="shared" si="7"/>
        <v>19682.3</v>
      </c>
      <c r="O8" s="1">
        <v>2017</v>
      </c>
      <c r="P8" s="36">
        <f>H36</f>
        <v>1.0239336657025422</v>
      </c>
      <c r="Q8" s="45">
        <f>H23</f>
        <v>0.59734539969834088</v>
      </c>
      <c r="R8" s="36">
        <f>I49</f>
        <v>0.96839564350473761</v>
      </c>
      <c r="S8" s="36">
        <f>P49</f>
        <v>0.98550558698727009</v>
      </c>
      <c r="T8" s="36">
        <v>1</v>
      </c>
      <c r="U8" s="36">
        <f>I62</f>
        <v>0.95141245833333343</v>
      </c>
      <c r="V8" s="36">
        <f>I75</f>
        <v>0.99637489823686476</v>
      </c>
      <c r="W8" s="45">
        <f>R36</f>
        <v>0.90172872340425536</v>
      </c>
      <c r="X8" s="45">
        <f>P23</f>
        <v>0.25021509209744508</v>
      </c>
      <c r="Y8" s="36">
        <f>X49</f>
        <v>0.91071269130225119</v>
      </c>
      <c r="Z8" s="36">
        <f>R62</f>
        <v>0.9679054347826086</v>
      </c>
      <c r="AA8" s="45">
        <f>R75</f>
        <v>0.82251232470603919</v>
      </c>
    </row>
    <row r="9" spans="1:27">
      <c r="A9" s="1">
        <v>2018</v>
      </c>
      <c r="B9" s="35">
        <f t="shared" si="1"/>
        <v>3132.7134799999999</v>
      </c>
      <c r="C9" s="9">
        <f t="shared" si="2"/>
        <v>75.37</v>
      </c>
      <c r="D9" s="9">
        <f t="shared" si="3"/>
        <v>52447</v>
      </c>
      <c r="E9" s="9">
        <f>L50</f>
        <v>6396</v>
      </c>
      <c r="F9" s="9">
        <f t="shared" si="4"/>
        <v>58843</v>
      </c>
      <c r="G9" s="9">
        <f>D63</f>
        <v>15108</v>
      </c>
      <c r="H9" s="9">
        <f t="shared" si="6"/>
        <v>10230.200000000001</v>
      </c>
      <c r="I9" s="42">
        <f>L37</f>
        <v>1371.396</v>
      </c>
      <c r="J9" s="44">
        <f>K24</f>
        <v>2171</v>
      </c>
      <c r="K9" s="9">
        <f>S50</f>
        <v>45181</v>
      </c>
      <c r="L9" s="9">
        <f>L63</f>
        <v>8527</v>
      </c>
      <c r="M9" s="35">
        <f t="shared" si="7"/>
        <v>20107.599999999999</v>
      </c>
      <c r="O9" s="1">
        <v>2018</v>
      </c>
      <c r="P9" s="36">
        <f t="shared" ref="P9:P10" si="8">H37</f>
        <v>1.0609134599436059</v>
      </c>
      <c r="Q9" s="45">
        <f t="shared" ref="Q9:Q10" si="9">H24</f>
        <v>0.47239737274220034</v>
      </c>
      <c r="R9" s="36">
        <f t="shared" ref="R9:R10" si="10">I50</f>
        <v>0.9890981112682905</v>
      </c>
      <c r="S9" s="36">
        <f t="shared" ref="S9:S10" si="11">P50</f>
        <v>0.97987721528740945</v>
      </c>
      <c r="T9" s="36">
        <v>1</v>
      </c>
      <c r="U9" s="36">
        <f t="shared" ref="U9:U10" si="12">I63</f>
        <v>0.96436575539568337</v>
      </c>
      <c r="V9" s="36">
        <f t="shared" ref="V9:V10" si="13">I76</f>
        <v>0.98833432060512172</v>
      </c>
      <c r="W9" s="45">
        <f>R37</f>
        <v>0.98995462447844229</v>
      </c>
      <c r="X9" s="45">
        <f>P24</f>
        <v>0.18112842668312504</v>
      </c>
      <c r="Y9" s="36">
        <f t="shared" ref="Y9:Y10" si="14">X50</f>
        <v>0.90057639677616641</v>
      </c>
      <c r="Z9" s="36">
        <f t="shared" ref="Z9:Z10" si="15">R63</f>
        <v>0.95332274509803916</v>
      </c>
      <c r="AA9" s="45">
        <f t="shared" ref="AA9:AA10" si="16">R76</f>
        <v>0.7994312251295731</v>
      </c>
    </row>
    <row r="10" spans="1:27">
      <c r="A10" s="1">
        <v>2019</v>
      </c>
      <c r="B10" s="35">
        <f t="shared" si="1"/>
        <v>3208.4654300000002</v>
      </c>
      <c r="C10" s="9">
        <f t="shared" si="2"/>
        <v>75.37</v>
      </c>
      <c r="D10" s="9">
        <f t="shared" si="3"/>
        <v>53333</v>
      </c>
      <c r="E10" s="9">
        <f>L51</f>
        <v>7507</v>
      </c>
      <c r="F10" s="9">
        <f t="shared" si="4"/>
        <v>60840</v>
      </c>
      <c r="G10" s="9">
        <f>D64</f>
        <v>16494</v>
      </c>
      <c r="H10" s="9">
        <f t="shared" si="6"/>
        <v>10679.5</v>
      </c>
      <c r="I10" s="42">
        <f>L38</f>
        <v>1619.085</v>
      </c>
      <c r="J10" s="44">
        <f>K25</f>
        <v>2498.0500000000002</v>
      </c>
      <c r="K10" s="9">
        <f>S51</f>
        <v>49016</v>
      </c>
      <c r="L10" s="9">
        <f>L64</f>
        <v>9435</v>
      </c>
      <c r="M10" s="35">
        <f t="shared" si="7"/>
        <v>20865.3</v>
      </c>
      <c r="O10" s="1">
        <v>2019</v>
      </c>
      <c r="P10" s="36">
        <f t="shared" si="8"/>
        <v>1.0736307277628032</v>
      </c>
      <c r="Q10" s="45">
        <f t="shared" si="9"/>
        <v>0.54806058114035094</v>
      </c>
      <c r="R10" s="36">
        <f t="shared" si="10"/>
        <v>0.98386285425101205</v>
      </c>
      <c r="S10" s="36">
        <f t="shared" si="11"/>
        <v>0.97887614855292449</v>
      </c>
      <c r="T10" s="36">
        <v>1</v>
      </c>
      <c r="U10" s="36">
        <f t="shared" si="12"/>
        <v>0.95909052785923754</v>
      </c>
      <c r="V10" s="36">
        <f t="shared" si="13"/>
        <v>0.98701732501732498</v>
      </c>
      <c r="W10" s="45">
        <f>W8</f>
        <v>0.90172872340425536</v>
      </c>
      <c r="X10" s="45">
        <f>P25</f>
        <v>0.19262881887521985</v>
      </c>
      <c r="Y10" s="36">
        <f t="shared" si="14"/>
        <v>0.88210051665719635</v>
      </c>
      <c r="Z10" s="36">
        <f t="shared" si="15"/>
        <v>0.98447379310344829</v>
      </c>
      <c r="AA10" s="45">
        <f t="shared" si="16"/>
        <v>0.8056274457657383</v>
      </c>
    </row>
    <row r="11" spans="1:27">
      <c r="A11" s="1">
        <v>2020</v>
      </c>
      <c r="B11" s="9"/>
      <c r="C11" s="9"/>
      <c r="D11" s="9"/>
      <c r="E11" s="9"/>
      <c r="F11" s="9"/>
      <c r="G11" s="9">
        <f t="shared" si="5"/>
        <v>16578</v>
      </c>
      <c r="H11" s="9"/>
      <c r="I11" s="9"/>
      <c r="J11" s="9"/>
      <c r="K11" s="9"/>
      <c r="L11" s="9"/>
      <c r="M11" s="35"/>
      <c r="O11" s="1">
        <v>2020</v>
      </c>
      <c r="P11" s="36">
        <v>1</v>
      </c>
      <c r="Q11" s="45">
        <f>Q10</f>
        <v>0.54806058114035094</v>
      </c>
      <c r="R11" s="36">
        <v>1</v>
      </c>
      <c r="S11" s="36">
        <v>1</v>
      </c>
      <c r="T11" s="36">
        <v>1</v>
      </c>
      <c r="U11" s="36">
        <v>1</v>
      </c>
      <c r="V11" s="36">
        <v>1</v>
      </c>
      <c r="W11" s="45">
        <f>W8</f>
        <v>0.90172872340425536</v>
      </c>
      <c r="X11" s="45">
        <f>X10</f>
        <v>0.19262881887521985</v>
      </c>
      <c r="Y11" s="36">
        <v>1</v>
      </c>
      <c r="Z11" s="36">
        <v>1</v>
      </c>
      <c r="AA11" s="45">
        <f>AA10</f>
        <v>0.8056274457657383</v>
      </c>
    </row>
    <row r="13" spans="1:27">
      <c r="A13" t="s">
        <v>18</v>
      </c>
    </row>
    <row r="14" spans="1:27">
      <c r="C14" s="1" t="s">
        <v>45</v>
      </c>
      <c r="G14" s="1" t="s">
        <v>44</v>
      </c>
      <c r="K14" s="1" t="s">
        <v>45</v>
      </c>
      <c r="O14" s="1" t="s">
        <v>44</v>
      </c>
    </row>
    <row r="15" spans="1:27">
      <c r="A15" s="1" t="s">
        <v>12</v>
      </c>
      <c r="C15" s="1" t="s">
        <v>24</v>
      </c>
      <c r="G15" s="29" t="s">
        <v>40</v>
      </c>
      <c r="H15" t="s">
        <v>43</v>
      </c>
      <c r="K15" s="1" t="s">
        <v>25</v>
      </c>
      <c r="O15" s="29" t="s">
        <v>8</v>
      </c>
    </row>
    <row r="16" spans="1:27">
      <c r="C16" t="s">
        <v>28</v>
      </c>
      <c r="E16" t="s">
        <v>17</v>
      </c>
      <c r="G16" s="14" t="s">
        <v>21</v>
      </c>
      <c r="K16" t="s">
        <v>42</v>
      </c>
      <c r="M16" t="s">
        <v>17</v>
      </c>
      <c r="O16" s="14" t="s">
        <v>21</v>
      </c>
    </row>
    <row r="17" spans="1:17">
      <c r="C17" s="1" t="s">
        <v>50</v>
      </c>
      <c r="D17" s="1" t="s">
        <v>13</v>
      </c>
      <c r="E17" s="1" t="s">
        <v>15</v>
      </c>
      <c r="F17" s="1" t="s">
        <v>51</v>
      </c>
      <c r="G17" s="14"/>
      <c r="K17" s="1" t="s">
        <v>50</v>
      </c>
      <c r="L17" s="1" t="s">
        <v>13</v>
      </c>
      <c r="M17" s="1" t="s">
        <v>15</v>
      </c>
      <c r="N17" s="1" t="s">
        <v>51</v>
      </c>
      <c r="O17" s="14"/>
    </row>
    <row r="18" spans="1:17">
      <c r="B18" s="1">
        <v>2012</v>
      </c>
      <c r="C18">
        <v>49</v>
      </c>
      <c r="D18">
        <v>88.1</v>
      </c>
      <c r="E18" s="3">
        <f t="shared" ref="E18:E23" si="17">D18/C18/8.76</f>
        <v>0.20524648215450561</v>
      </c>
      <c r="F18" t="s">
        <v>17</v>
      </c>
      <c r="G18" s="14"/>
      <c r="J18" s="1">
        <v>2012</v>
      </c>
      <c r="K18">
        <v>437</v>
      </c>
      <c r="L18">
        <v>299.5</v>
      </c>
      <c r="M18" s="3">
        <f t="shared" ref="M18:M25" si="18">L18/K18/8.76</f>
        <v>7.8236836880766533E-2</v>
      </c>
      <c r="N18" t="s">
        <v>17</v>
      </c>
      <c r="O18" s="14"/>
    </row>
    <row r="19" spans="1:17">
      <c r="B19" s="1">
        <v>2013</v>
      </c>
      <c r="C19">
        <v>60.29</v>
      </c>
      <c r="D19">
        <v>89.5</v>
      </c>
      <c r="E19" s="3">
        <f t="shared" si="17"/>
        <v>0.16946251413449909</v>
      </c>
      <c r="F19" s="4">
        <f>(C19-C18)/C18</f>
        <v>0.23040816326530611</v>
      </c>
      <c r="G19" s="14"/>
      <c r="J19" s="1">
        <v>2013</v>
      </c>
      <c r="K19">
        <v>756</v>
      </c>
      <c r="L19">
        <v>500.5</v>
      </c>
      <c r="M19" s="3">
        <f t="shared" si="18"/>
        <v>7.5575004227972267E-2</v>
      </c>
      <c r="N19" s="4">
        <f>(K19-K18)/K18</f>
        <v>0.72997711670480547</v>
      </c>
      <c r="O19" s="14"/>
    </row>
    <row r="20" spans="1:17">
      <c r="B20" s="1">
        <v>2014</v>
      </c>
      <c r="C20">
        <v>60.29</v>
      </c>
      <c r="D20">
        <v>100.9</v>
      </c>
      <c r="E20" s="3">
        <f t="shared" si="17"/>
        <v>0.1910476835326364</v>
      </c>
      <c r="F20" s="4">
        <f t="shared" ref="F20:F24" si="19">(C20-C19)/C19</f>
        <v>0</v>
      </c>
      <c r="G20" s="14"/>
      <c r="J20" s="1">
        <v>2014</v>
      </c>
      <c r="K20">
        <v>1061</v>
      </c>
      <c r="L20">
        <v>841.6</v>
      </c>
      <c r="M20" s="3">
        <f t="shared" si="18"/>
        <v>9.0549537569020358E-2</v>
      </c>
      <c r="N20" s="4">
        <f t="shared" ref="N20:N25" si="20">(K20-K19)/K19</f>
        <v>0.40343915343915343</v>
      </c>
      <c r="O20" s="14"/>
    </row>
    <row r="21" spans="1:17">
      <c r="B21" s="1">
        <v>2015</v>
      </c>
      <c r="C21">
        <v>60.29</v>
      </c>
      <c r="D21">
        <v>110</v>
      </c>
      <c r="E21" s="3">
        <f t="shared" si="17"/>
        <v>0.20827795033290392</v>
      </c>
      <c r="F21" s="4">
        <f t="shared" si="19"/>
        <v>0</v>
      </c>
      <c r="G21" s="14"/>
      <c r="J21" s="1">
        <v>2015</v>
      </c>
      <c r="K21">
        <v>1394</v>
      </c>
      <c r="L21">
        <v>1118.5999999999999</v>
      </c>
      <c r="M21" s="3">
        <f t="shared" si="18"/>
        <v>9.1602628355050675E-2</v>
      </c>
      <c r="N21" s="4">
        <f t="shared" si="20"/>
        <v>0.31385485391140433</v>
      </c>
      <c r="O21" s="14"/>
    </row>
    <row r="22" spans="1:17">
      <c r="B22" s="1">
        <v>2016</v>
      </c>
      <c r="C22" s="6">
        <v>75.37</v>
      </c>
      <c r="D22">
        <v>108.6</v>
      </c>
      <c r="E22" s="3">
        <f t="shared" si="17"/>
        <v>0.16448534262932998</v>
      </c>
      <c r="F22" s="4">
        <f t="shared" si="19"/>
        <v>0.25012439873942621</v>
      </c>
      <c r="G22" s="14"/>
      <c r="J22" s="1">
        <v>2016</v>
      </c>
      <c r="K22">
        <v>1664</v>
      </c>
      <c r="L22">
        <v>1333.4</v>
      </c>
      <c r="M22" s="3">
        <f t="shared" si="18"/>
        <v>9.1475127327010894E-2</v>
      </c>
      <c r="N22" s="4">
        <f t="shared" si="20"/>
        <v>0.19368723098995697</v>
      </c>
      <c r="O22" s="34"/>
    </row>
    <row r="23" spans="1:17">
      <c r="B23" s="1">
        <v>2017</v>
      </c>
      <c r="C23" s="6">
        <v>75.37</v>
      </c>
      <c r="D23">
        <v>132.6</v>
      </c>
      <c r="E23" s="3">
        <f t="shared" si="17"/>
        <v>0.20083569459161288</v>
      </c>
      <c r="F23" s="4">
        <f t="shared" si="19"/>
        <v>0</v>
      </c>
      <c r="G23" s="33">
        <v>79.207999999999998</v>
      </c>
      <c r="H23" s="3">
        <f>G23/D23</f>
        <v>0.59734539969834088</v>
      </c>
      <c r="I23" s="3"/>
      <c r="J23" s="1">
        <v>2017</v>
      </c>
      <c r="K23">
        <v>1906</v>
      </c>
      <c r="L23">
        <v>1683</v>
      </c>
      <c r="M23" s="3">
        <f t="shared" si="18"/>
        <v>0.10079920654314421</v>
      </c>
      <c r="N23" s="4">
        <f t="shared" si="20"/>
        <v>0.14543269230769232</v>
      </c>
      <c r="O23" s="17">
        <v>421.11200000000002</v>
      </c>
      <c r="P23" s="3">
        <f>O23/L23</f>
        <v>0.25021509209744508</v>
      </c>
    </row>
    <row r="24" spans="1:17">
      <c r="B24" s="1">
        <v>2018</v>
      </c>
      <c r="C24" s="6">
        <v>75.37</v>
      </c>
      <c r="D24">
        <v>121.8</v>
      </c>
      <c r="E24" s="3">
        <f>D24/C24/8.76</f>
        <v>0.18447803620858558</v>
      </c>
      <c r="F24" s="4">
        <f t="shared" si="19"/>
        <v>0</v>
      </c>
      <c r="G24" s="33">
        <v>57.537999999999997</v>
      </c>
      <c r="H24" s="3">
        <f t="shared" ref="H24:H25" si="21">G24/D24</f>
        <v>0.47239737274220034</v>
      </c>
      <c r="I24" s="3"/>
      <c r="J24" s="1">
        <v>2018</v>
      </c>
      <c r="K24" s="2">
        <v>2171</v>
      </c>
      <c r="L24">
        <v>1944.3</v>
      </c>
      <c r="M24" s="3">
        <f t="shared" si="18"/>
        <v>0.1022349400251131</v>
      </c>
      <c r="N24" s="4">
        <f t="shared" si="20"/>
        <v>0.13903462749213011</v>
      </c>
      <c r="O24" s="17">
        <v>352.16800000000001</v>
      </c>
      <c r="P24" s="3">
        <f>O24/L24</f>
        <v>0.18112842668312504</v>
      </c>
    </row>
    <row r="25" spans="1:17">
      <c r="B25" s="1">
        <v>2019</v>
      </c>
      <c r="C25" s="6">
        <v>75.37</v>
      </c>
      <c r="D25" s="43">
        <v>145.91999999999999</v>
      </c>
      <c r="E25" s="3">
        <f>D25/C25/8.76</f>
        <v>0.22101013993067986</v>
      </c>
      <c r="F25" s="4">
        <f t="shared" ref="F25" si="22">(C25-C24)/C24</f>
        <v>0</v>
      </c>
      <c r="G25" s="33">
        <v>79.972999999999999</v>
      </c>
      <c r="H25" s="3">
        <f t="shared" si="21"/>
        <v>0.54806058114035094</v>
      </c>
      <c r="I25" s="3"/>
      <c r="J25" s="1">
        <v>2019</v>
      </c>
      <c r="K25" s="43">
        <v>2498.0500000000002</v>
      </c>
      <c r="L25" s="43">
        <v>2177.67</v>
      </c>
      <c r="M25" s="3">
        <f t="shared" si="18"/>
        <v>9.9514607695372251E-2</v>
      </c>
      <c r="N25" s="4">
        <f t="shared" si="20"/>
        <v>0.15064486411791808</v>
      </c>
      <c r="O25" s="17">
        <v>419.48200000000003</v>
      </c>
      <c r="P25" s="3">
        <f>O25/L25</f>
        <v>0.19262881887521985</v>
      </c>
    </row>
    <row r="26" spans="1:17">
      <c r="B26" s="1">
        <v>2020</v>
      </c>
      <c r="F26" s="4"/>
      <c r="G26" s="41"/>
      <c r="J26" s="1">
        <v>2020</v>
      </c>
      <c r="N26" s="4"/>
      <c r="O26" s="24"/>
    </row>
    <row r="27" spans="1:17">
      <c r="B27" s="1"/>
      <c r="F27" s="4"/>
      <c r="J27" s="1"/>
      <c r="N27" s="4"/>
    </row>
    <row r="28" spans="1:17">
      <c r="A28" s="1" t="s">
        <v>19</v>
      </c>
      <c r="C28" s="1" t="s">
        <v>24</v>
      </c>
      <c r="D28" s="1"/>
      <c r="G28" s="29" t="s">
        <v>0</v>
      </c>
      <c r="K28" s="1" t="s">
        <v>25</v>
      </c>
      <c r="Q28" s="29" t="s">
        <v>7</v>
      </c>
    </row>
    <row r="29" spans="1:17">
      <c r="C29" t="s">
        <v>21</v>
      </c>
      <c r="D29" t="s">
        <v>30</v>
      </c>
      <c r="E29" t="s">
        <v>30</v>
      </c>
      <c r="F29" t="s">
        <v>17</v>
      </c>
      <c r="G29" s="14" t="s">
        <v>21</v>
      </c>
      <c r="K29" t="s">
        <v>21</v>
      </c>
      <c r="L29" t="s">
        <v>29</v>
      </c>
      <c r="M29" t="s">
        <v>30</v>
      </c>
      <c r="N29" s="47" t="s">
        <v>48</v>
      </c>
      <c r="O29" s="47" t="s">
        <v>49</v>
      </c>
      <c r="Q29" s="32" t="s">
        <v>21</v>
      </c>
    </row>
    <row r="30" spans="1:17">
      <c r="C30" s="1" t="s">
        <v>50</v>
      </c>
      <c r="D30" s="1" t="s">
        <v>50</v>
      </c>
      <c r="E30" s="1" t="s">
        <v>13</v>
      </c>
      <c r="F30" s="1" t="s">
        <v>15</v>
      </c>
      <c r="G30" s="14"/>
      <c r="K30" s="1" t="s">
        <v>50</v>
      </c>
      <c r="L30" s="1" t="s">
        <v>50</v>
      </c>
      <c r="M30" s="1" t="s">
        <v>13</v>
      </c>
      <c r="N30" s="1" t="s">
        <v>13</v>
      </c>
      <c r="O30" s="1" t="s">
        <v>15</v>
      </c>
      <c r="P30" s="1" t="s">
        <v>51</v>
      </c>
      <c r="Q30" s="14"/>
    </row>
    <row r="31" spans="1:17">
      <c r="B31" s="1">
        <v>2012</v>
      </c>
      <c r="D31" s="13">
        <v>1337.1505500000001</v>
      </c>
      <c r="F31" s="3" t="e">
        <f>E31/C31/8.76</f>
        <v>#DIV/0!</v>
      </c>
      <c r="G31" s="14"/>
      <c r="J31" s="1">
        <v>2012</v>
      </c>
      <c r="L31">
        <v>214.85327299999994</v>
      </c>
      <c r="O31" s="3" t="e">
        <f>M31/K31/8.76</f>
        <v>#DIV/0!</v>
      </c>
      <c r="Q31" s="14"/>
    </row>
    <row r="32" spans="1:17">
      <c r="B32" s="1">
        <v>2013</v>
      </c>
      <c r="D32" s="13">
        <v>1680.5519300000003</v>
      </c>
      <c r="F32" s="3" t="e">
        <f>E32/C32/8.76</f>
        <v>#DIV/0!</v>
      </c>
      <c r="G32" s="14"/>
      <c r="J32" s="1">
        <v>2013</v>
      </c>
      <c r="L32">
        <v>460.92092599999989</v>
      </c>
      <c r="O32" s="3" t="e">
        <f>M32/K32/8.76</f>
        <v>#DIV/0!</v>
      </c>
      <c r="Q32" s="14"/>
    </row>
    <row r="33" spans="1:27">
      <c r="B33" s="1">
        <v>2014</v>
      </c>
      <c r="D33" s="13">
        <v>2110.2745800000002</v>
      </c>
      <c r="F33" s="3" t="e">
        <f>E33/C33/8.76</f>
        <v>#DIV/0!</v>
      </c>
      <c r="G33" s="14"/>
      <c r="J33" s="1">
        <v>2014</v>
      </c>
      <c r="L33">
        <v>724.48</v>
      </c>
      <c r="O33" s="3" t="e">
        <f>M33/K33/8.76</f>
        <v>#DIV/0!</v>
      </c>
      <c r="Q33" s="14"/>
    </row>
    <row r="34" spans="1:27">
      <c r="B34" s="1">
        <v>2015</v>
      </c>
      <c r="C34">
        <v>2121</v>
      </c>
      <c r="D34" s="13">
        <v>2488.7255800000003</v>
      </c>
      <c r="E34">
        <v>4836</v>
      </c>
      <c r="F34" s="3">
        <f>E34/D34/8.76</f>
        <v>0.22182228485012312</v>
      </c>
      <c r="G34" s="14"/>
      <c r="J34" s="1">
        <v>2015</v>
      </c>
      <c r="K34">
        <v>587</v>
      </c>
      <c r="L34">
        <v>872.18200000000002</v>
      </c>
      <c r="M34" s="10">
        <v>585</v>
      </c>
      <c r="O34" s="3">
        <f>M34/L34/8.76</f>
        <v>7.6567530535837952E-2</v>
      </c>
      <c r="Q34" s="14"/>
    </row>
    <row r="35" spans="1:27">
      <c r="B35" s="1">
        <v>2016</v>
      </c>
      <c r="C35">
        <v>2497</v>
      </c>
      <c r="D35" s="13">
        <v>2729.9950800000001</v>
      </c>
      <c r="E35">
        <v>5231</v>
      </c>
      <c r="F35" s="3">
        <f t="shared" ref="F35:F38" si="23">E35/D35/8.76</f>
        <v>0.21873523622667526</v>
      </c>
      <c r="G35" s="14"/>
      <c r="J35" s="1">
        <v>2016</v>
      </c>
      <c r="K35">
        <v>723</v>
      </c>
      <c r="L35">
        <v>1032.7740000000001</v>
      </c>
      <c r="M35" s="10">
        <v>669</v>
      </c>
      <c r="O35" s="3">
        <f>M35/L35/8.76</f>
        <v>7.3946345486716969E-2</v>
      </c>
      <c r="Q35" s="14"/>
    </row>
    <row r="36" spans="1:27" ht="15.75">
      <c r="B36" s="1">
        <v>2017</v>
      </c>
      <c r="C36">
        <v>2696</v>
      </c>
      <c r="D36" s="13">
        <v>2886.69848</v>
      </c>
      <c r="E36">
        <v>6569</v>
      </c>
      <c r="F36" s="3">
        <f t="shared" si="23"/>
        <v>0.25977283389460837</v>
      </c>
      <c r="G36" s="31">
        <v>6726.2202500000003</v>
      </c>
      <c r="H36" s="12">
        <f>G36/E36</f>
        <v>1.0239336657025422</v>
      </c>
      <c r="J36" s="1">
        <v>2017</v>
      </c>
      <c r="K36">
        <v>1031</v>
      </c>
      <c r="L36">
        <v>1192.704</v>
      </c>
      <c r="M36" s="10">
        <v>767</v>
      </c>
      <c r="N36" s="46">
        <v>1269</v>
      </c>
      <c r="O36" s="3">
        <f>N36/L36/8.76</f>
        <v>0.12145764053665464</v>
      </c>
      <c r="Q36" s="33">
        <v>1144.29375</v>
      </c>
      <c r="R36" s="3">
        <f>Q36/N36</f>
        <v>0.90172872340425536</v>
      </c>
    </row>
    <row r="37" spans="1:27">
      <c r="B37" s="1">
        <v>2018</v>
      </c>
      <c r="C37">
        <v>2887</v>
      </c>
      <c r="D37" s="13">
        <v>3132.7134799999999</v>
      </c>
      <c r="E37">
        <v>6029</v>
      </c>
      <c r="F37" s="3">
        <f t="shared" si="23"/>
        <v>0.21969516635540515</v>
      </c>
      <c r="G37" s="31">
        <v>6396.2472500000003</v>
      </c>
      <c r="H37" s="12">
        <f t="shared" ref="H37:H38" si="24">G37/E37</f>
        <v>1.0609134599436059</v>
      </c>
      <c r="J37" s="1">
        <v>2018</v>
      </c>
      <c r="K37">
        <v>1193</v>
      </c>
      <c r="L37">
        <v>1371.396</v>
      </c>
      <c r="M37" s="10">
        <v>822</v>
      </c>
      <c r="N37" s="48">
        <v>1438</v>
      </c>
      <c r="O37" s="3">
        <f>N37/L37/8.76</f>
        <v>0.11969938015099398</v>
      </c>
      <c r="Q37" s="33">
        <v>1423.55475</v>
      </c>
      <c r="R37" s="3">
        <f>Q37/N37</f>
        <v>0.98995462447844229</v>
      </c>
    </row>
    <row r="38" spans="1:27">
      <c r="B38" s="1">
        <v>2019</v>
      </c>
      <c r="C38">
        <v>3035</v>
      </c>
      <c r="D38" s="13">
        <v>3208.4654300000002</v>
      </c>
      <c r="E38">
        <v>7420</v>
      </c>
      <c r="F38" s="3">
        <f t="shared" si="23"/>
        <v>0.26399909300887175</v>
      </c>
      <c r="G38" s="31">
        <v>7966.34</v>
      </c>
      <c r="H38" s="12">
        <f t="shared" si="24"/>
        <v>1.0736307277628032</v>
      </c>
      <c r="J38" s="1">
        <v>2019</v>
      </c>
      <c r="K38">
        <v>1193</v>
      </c>
      <c r="L38">
        <v>1619.085</v>
      </c>
      <c r="M38" s="10">
        <v>912</v>
      </c>
      <c r="O38" s="3">
        <f>M38/L38/8.76</f>
        <v>6.4301496858470003E-2</v>
      </c>
      <c r="Q38" s="33">
        <v>1338.328</v>
      </c>
      <c r="R38" s="3"/>
    </row>
    <row r="39" spans="1:27">
      <c r="B39" s="1">
        <v>2020</v>
      </c>
      <c r="C39">
        <v>3133</v>
      </c>
      <c r="F39" s="3"/>
      <c r="G39" s="16"/>
      <c r="J39" s="1">
        <v>2020</v>
      </c>
      <c r="K39">
        <v>1333</v>
      </c>
      <c r="O39" s="3"/>
      <c r="Q39" s="16"/>
    </row>
    <row r="40" spans="1:27">
      <c r="B40" s="1"/>
    </row>
    <row r="41" spans="1:27">
      <c r="A41" s="1" t="s">
        <v>20</v>
      </c>
      <c r="C41" s="1" t="s">
        <v>37</v>
      </c>
      <c r="H41" s="30" t="s">
        <v>2</v>
      </c>
      <c r="I41" s="37"/>
      <c r="K41" t="s">
        <v>38</v>
      </c>
      <c r="O41" s="29" t="s">
        <v>3</v>
      </c>
      <c r="P41" s="40"/>
      <c r="R41" s="1" t="s">
        <v>25</v>
      </c>
      <c r="W41" s="29" t="s">
        <v>9</v>
      </c>
    </row>
    <row r="42" spans="1:27">
      <c r="C42" t="s">
        <v>21</v>
      </c>
      <c r="D42" t="s">
        <v>31</v>
      </c>
      <c r="E42" t="s">
        <v>32</v>
      </c>
      <c r="F42" t="s">
        <v>17</v>
      </c>
      <c r="G42" t="s">
        <v>21</v>
      </c>
      <c r="H42" s="14" t="s">
        <v>21</v>
      </c>
      <c r="I42" s="26"/>
      <c r="K42" t="s">
        <v>21</v>
      </c>
      <c r="L42" t="s">
        <v>31</v>
      </c>
      <c r="N42" t="s">
        <v>17</v>
      </c>
      <c r="O42" t="s">
        <v>21</v>
      </c>
      <c r="R42" t="s">
        <v>21</v>
      </c>
      <c r="S42" t="s">
        <v>31</v>
      </c>
      <c r="T42" t="s">
        <v>31</v>
      </c>
      <c r="U42" t="s">
        <v>17</v>
      </c>
      <c r="W42" t="s">
        <v>21</v>
      </c>
    </row>
    <row r="43" spans="1:27">
      <c r="C43" s="1" t="s">
        <v>50</v>
      </c>
      <c r="D43" s="1" t="s">
        <v>50</v>
      </c>
      <c r="E43" s="1"/>
      <c r="F43" s="1" t="s">
        <v>13</v>
      </c>
      <c r="G43" s="1" t="s">
        <v>15</v>
      </c>
      <c r="H43" s="22"/>
      <c r="I43" s="38"/>
      <c r="J43" s="1"/>
      <c r="K43" s="1" t="s">
        <v>50</v>
      </c>
      <c r="L43" s="1" t="s">
        <v>50</v>
      </c>
      <c r="M43" s="1" t="s">
        <v>13</v>
      </c>
      <c r="N43" s="1" t="s">
        <v>15</v>
      </c>
      <c r="O43" s="14"/>
      <c r="P43" s="26"/>
      <c r="R43" s="1" t="s">
        <v>50</v>
      </c>
      <c r="S43" s="1" t="s">
        <v>50</v>
      </c>
      <c r="T43" s="1" t="s">
        <v>13</v>
      </c>
      <c r="U43" s="1" t="s">
        <v>15</v>
      </c>
      <c r="V43" s="1" t="s">
        <v>51</v>
      </c>
      <c r="W43" s="14"/>
    </row>
    <row r="44" spans="1:27">
      <c r="B44" s="1">
        <v>2012</v>
      </c>
      <c r="C44" s="8"/>
      <c r="D44" s="20">
        <v>34077</v>
      </c>
      <c r="E44" s="20">
        <v>30711</v>
      </c>
      <c r="F44" s="20">
        <v>50948</v>
      </c>
      <c r="G44" s="3">
        <f t="shared" ref="G44:G46" si="25">F44/D44/8.76</f>
        <v>0.17067176497813238</v>
      </c>
      <c r="H44" s="22"/>
      <c r="I44" s="38"/>
      <c r="J44" s="1">
        <v>2012</v>
      </c>
      <c r="L44" s="21">
        <v>268</v>
      </c>
      <c r="M44" s="21">
        <v>732</v>
      </c>
      <c r="N44" s="3">
        <f t="shared" ref="N44:N45" si="26">M44/L44/8.76</f>
        <v>0.31179717849110611</v>
      </c>
      <c r="O44" s="14"/>
      <c r="P44" s="26"/>
      <c r="Q44" s="1">
        <v>2012</v>
      </c>
      <c r="S44" s="20">
        <v>34077</v>
      </c>
      <c r="T44" s="20">
        <v>26380</v>
      </c>
      <c r="U44" s="3">
        <f t="shared" ref="U44:U45" si="27">T44/S44/8.76</f>
        <v>8.8370910734928407E-2</v>
      </c>
      <c r="V44" t="s">
        <v>17</v>
      </c>
      <c r="W44" s="14"/>
    </row>
    <row r="45" spans="1:27">
      <c r="B45" s="1">
        <v>2013</v>
      </c>
      <c r="C45" s="8"/>
      <c r="D45" s="20">
        <v>36710</v>
      </c>
      <c r="E45" s="20">
        <v>33400</v>
      </c>
      <c r="F45" s="20">
        <v>51819</v>
      </c>
      <c r="G45" s="3">
        <f t="shared" si="25"/>
        <v>0.16113895284402369</v>
      </c>
      <c r="H45" s="23"/>
      <c r="I45" s="39"/>
      <c r="J45" s="1">
        <v>2013</v>
      </c>
      <c r="L45" s="21">
        <v>508</v>
      </c>
      <c r="M45" s="21">
        <v>918</v>
      </c>
      <c r="N45" s="3">
        <f t="shared" si="26"/>
        <v>0.20628842627548269</v>
      </c>
      <c r="O45" s="25"/>
      <c r="P45" s="27"/>
      <c r="Q45" s="1">
        <v>2013</v>
      </c>
      <c r="S45" s="20">
        <v>36710</v>
      </c>
      <c r="T45" s="20">
        <v>31010</v>
      </c>
      <c r="U45" s="3">
        <f t="shared" si="27"/>
        <v>9.6430246197209038E-2</v>
      </c>
      <c r="V45" s="4">
        <f>(S45-S44)/S44</f>
        <v>7.7266191272705925E-2</v>
      </c>
      <c r="W45" s="14"/>
    </row>
    <row r="46" spans="1:27">
      <c r="B46" s="1">
        <v>2014</v>
      </c>
      <c r="C46" s="8"/>
      <c r="D46" s="20">
        <v>37900</v>
      </c>
      <c r="E46" s="20">
        <v>37563</v>
      </c>
      <c r="F46" s="20">
        <v>57026</v>
      </c>
      <c r="G46" s="3">
        <f t="shared" si="25"/>
        <v>0.17176299080733967</v>
      </c>
      <c r="H46" s="23"/>
      <c r="I46" s="39"/>
      <c r="J46" s="1">
        <v>2014</v>
      </c>
      <c r="L46" s="21">
        <v>994</v>
      </c>
      <c r="M46" s="21">
        <v>1471</v>
      </c>
      <c r="N46" s="3">
        <f>M46/L46/8.76</f>
        <v>0.16893599037145246</v>
      </c>
      <c r="O46" s="25"/>
      <c r="P46" s="27"/>
      <c r="Q46" s="1">
        <v>2014</v>
      </c>
      <c r="S46" s="20">
        <v>37900</v>
      </c>
      <c r="T46" s="20">
        <v>36056</v>
      </c>
      <c r="U46" s="3">
        <f>T46/S46/8.76</f>
        <v>0.1086011011915519</v>
      </c>
      <c r="V46" s="4">
        <f t="shared" ref="V46:V51" si="28">(S46-S45)/S45</f>
        <v>3.2416235358213023E-2</v>
      </c>
      <c r="W46" s="14"/>
    </row>
    <row r="47" spans="1:27">
      <c r="B47" s="1">
        <v>2015</v>
      </c>
      <c r="C47" s="9">
        <v>37701</v>
      </c>
      <c r="D47" s="20">
        <v>41297</v>
      </c>
      <c r="E47" s="20"/>
      <c r="F47" s="20">
        <v>72340</v>
      </c>
      <c r="G47" s="3">
        <f>F47/D47/8.76</f>
        <v>0.19996587809235317</v>
      </c>
      <c r="H47" s="23"/>
      <c r="I47" s="39"/>
      <c r="J47" s="1">
        <v>2015</v>
      </c>
      <c r="K47" s="10">
        <v>993</v>
      </c>
      <c r="L47" s="21">
        <v>3283</v>
      </c>
      <c r="M47" s="21">
        <v>8284</v>
      </c>
      <c r="N47" s="3">
        <f>M47/L47/8.76</f>
        <v>0.28804815731240363</v>
      </c>
      <c r="O47" s="25"/>
      <c r="P47" s="27"/>
      <c r="Q47" s="1">
        <v>2015</v>
      </c>
      <c r="R47">
        <v>37446</v>
      </c>
      <c r="S47" s="20">
        <v>39224</v>
      </c>
      <c r="T47" s="20">
        <v>38726</v>
      </c>
      <c r="U47" s="3">
        <f>T47/R47/8.76</f>
        <v>0.1180573694308541</v>
      </c>
      <c r="V47" s="4">
        <f t="shared" si="28"/>
        <v>3.4934036939313982E-2</v>
      </c>
      <c r="W47" s="14"/>
    </row>
    <row r="48" spans="1:27">
      <c r="B48" s="1">
        <v>2016</v>
      </c>
      <c r="C48" s="9">
        <v>41168</v>
      </c>
      <c r="D48" s="20">
        <v>45283</v>
      </c>
      <c r="E48" s="20"/>
      <c r="F48" s="20">
        <v>67650</v>
      </c>
      <c r="G48" s="3">
        <f t="shared" ref="G48:G51" si="29">F48/D48/8.76</f>
        <v>0.17054088156098376</v>
      </c>
      <c r="H48" s="23"/>
      <c r="I48" s="39"/>
      <c r="J48" s="1">
        <v>2016</v>
      </c>
      <c r="K48">
        <v>3283</v>
      </c>
      <c r="L48" s="21">
        <v>4152</v>
      </c>
      <c r="M48" s="21">
        <v>12274</v>
      </c>
      <c r="N48" s="3">
        <f>M48/L48/8.76</f>
        <v>0.33746183827346232</v>
      </c>
      <c r="O48" s="25"/>
      <c r="P48" s="27"/>
      <c r="Q48" s="1">
        <v>2016</v>
      </c>
      <c r="R48">
        <v>38840</v>
      </c>
      <c r="S48" s="20">
        <v>40679</v>
      </c>
      <c r="T48" s="20">
        <v>38098</v>
      </c>
      <c r="U48" s="3">
        <f>T48/R48/8.76</f>
        <v>0.11197442734271029</v>
      </c>
      <c r="V48" s="4">
        <f t="shared" si="28"/>
        <v>3.7094635937181319E-2</v>
      </c>
      <c r="W48" s="14"/>
      <c r="Z48" t="s">
        <v>39</v>
      </c>
      <c r="AA48" t="s">
        <v>4</v>
      </c>
    </row>
    <row r="49" spans="1:27">
      <c r="B49" s="1">
        <v>2017</v>
      </c>
      <c r="C49" s="9">
        <v>47042</v>
      </c>
      <c r="D49" s="20">
        <v>50174</v>
      </c>
      <c r="E49" s="20"/>
      <c r="F49" s="20">
        <v>88018</v>
      </c>
      <c r="G49" s="3">
        <f t="shared" si="29"/>
        <v>0.20025744200137857</v>
      </c>
      <c r="H49" s="18">
        <v>85236.247749999995</v>
      </c>
      <c r="I49" s="12">
        <f>H49/F49</f>
        <v>0.96839564350473761</v>
      </c>
      <c r="J49" s="1">
        <v>2017</v>
      </c>
      <c r="K49">
        <v>4131</v>
      </c>
      <c r="L49" s="21">
        <v>5406</v>
      </c>
      <c r="M49" s="21">
        <v>17675</v>
      </c>
      <c r="N49" s="3">
        <f t="shared" ref="N49:N51" si="30">M49/L49/8.76</f>
        <v>0.37323234626839447</v>
      </c>
      <c r="O49" s="18">
        <v>17418.811249999999</v>
      </c>
      <c r="P49" s="12">
        <f>O49/M49</f>
        <v>0.98550558698727009</v>
      </c>
      <c r="Q49" s="1">
        <v>2017</v>
      </c>
      <c r="R49">
        <v>40834</v>
      </c>
      <c r="S49" s="20">
        <v>42293</v>
      </c>
      <c r="T49" s="20">
        <v>39401</v>
      </c>
      <c r="U49" s="3">
        <f>T49/R49/8.76</f>
        <v>0.11014916614165428</v>
      </c>
      <c r="V49" s="4">
        <f t="shared" si="28"/>
        <v>3.9676491555839626E-2</v>
      </c>
      <c r="W49" s="18">
        <v>35882.990749999997</v>
      </c>
      <c r="X49" s="3">
        <f>W49/T49</f>
        <v>0.91071269130225119</v>
      </c>
      <c r="Z49">
        <f>O49+H49</f>
        <v>102655.05899999999</v>
      </c>
      <c r="AA49">
        <v>102655.05899999999</v>
      </c>
    </row>
    <row r="50" spans="1:27">
      <c r="B50" s="1">
        <v>2018</v>
      </c>
      <c r="C50" s="9">
        <v>51633</v>
      </c>
      <c r="D50" s="20">
        <v>52447</v>
      </c>
      <c r="E50" s="20"/>
      <c r="F50" s="20">
        <v>90484</v>
      </c>
      <c r="G50" s="3">
        <f t="shared" si="29"/>
        <v>0.19694594055507916</v>
      </c>
      <c r="H50" s="18">
        <v>89497.553499999995</v>
      </c>
      <c r="I50" s="12">
        <f t="shared" ref="I50:I51" si="31">H50/F50</f>
        <v>0.9890981112682905</v>
      </c>
      <c r="J50" s="1">
        <v>2018</v>
      </c>
      <c r="K50">
        <v>5051</v>
      </c>
      <c r="L50" s="21">
        <v>6396</v>
      </c>
      <c r="M50" s="21">
        <v>19467</v>
      </c>
      <c r="N50" s="3">
        <f t="shared" si="30"/>
        <v>0.3474453211339279</v>
      </c>
      <c r="O50" s="18">
        <v>19075.269749999999</v>
      </c>
      <c r="P50" s="12">
        <f t="shared" ref="P50:P51" si="32">O50/M50</f>
        <v>0.97987721528740945</v>
      </c>
      <c r="Q50" s="1">
        <v>2018</v>
      </c>
      <c r="R50">
        <v>42804</v>
      </c>
      <c r="S50" s="20">
        <v>45181</v>
      </c>
      <c r="T50" s="20">
        <v>45784</v>
      </c>
      <c r="U50" s="3">
        <f>T50/R50/8.76</f>
        <v>0.12210270110888796</v>
      </c>
      <c r="V50" s="4">
        <f t="shared" si="28"/>
        <v>6.8285531884709053E-2</v>
      </c>
      <c r="W50" s="18">
        <v>41231.989750000001</v>
      </c>
      <c r="X50" s="3">
        <f t="shared" ref="X50:X51" si="33">W50/T50</f>
        <v>0.90057639677616641</v>
      </c>
      <c r="Z50">
        <f>O50+H50</f>
        <v>108572.82324999999</v>
      </c>
      <c r="AA50">
        <v>108572.82325</v>
      </c>
    </row>
    <row r="51" spans="1:27">
      <c r="B51" s="1">
        <v>2019</v>
      </c>
      <c r="C51" s="9">
        <v>52792</v>
      </c>
      <c r="D51" s="20">
        <v>53333</v>
      </c>
      <c r="E51" s="20"/>
      <c r="F51" s="20">
        <v>101270</v>
      </c>
      <c r="G51" s="3">
        <f t="shared" si="29"/>
        <v>0.21676077256304771</v>
      </c>
      <c r="H51" s="18">
        <v>99635.791249999995</v>
      </c>
      <c r="I51" s="12">
        <f t="shared" si="31"/>
        <v>0.98386285425101205</v>
      </c>
      <c r="J51" s="1">
        <v>2019</v>
      </c>
      <c r="K51">
        <v>6393</v>
      </c>
      <c r="L51" s="21">
        <v>7507</v>
      </c>
      <c r="M51" s="21">
        <v>24705</v>
      </c>
      <c r="N51" s="3">
        <f t="shared" si="30"/>
        <v>0.37567676561236912</v>
      </c>
      <c r="O51" s="18">
        <v>24183.135249999999</v>
      </c>
      <c r="P51" s="12">
        <f t="shared" si="32"/>
        <v>0.97887614855292449</v>
      </c>
      <c r="Q51" s="1">
        <v>2019</v>
      </c>
      <c r="R51">
        <v>45299</v>
      </c>
      <c r="S51" s="20">
        <v>49016</v>
      </c>
      <c r="T51" s="20">
        <v>47517</v>
      </c>
      <c r="U51" s="3">
        <f>T51/R51/8.76</f>
        <v>0.11974469786293628</v>
      </c>
      <c r="V51" s="4">
        <f t="shared" si="28"/>
        <v>8.4880812731015248E-2</v>
      </c>
      <c r="W51" s="18">
        <v>41914.770250000001</v>
      </c>
      <c r="X51" s="3">
        <f t="shared" si="33"/>
        <v>0.88210051665719635</v>
      </c>
      <c r="Z51">
        <f>O51+H51</f>
        <v>123818.9265</v>
      </c>
      <c r="AA51">
        <v>123818.9265</v>
      </c>
    </row>
    <row r="52" spans="1:27">
      <c r="B52" s="1">
        <v>2020</v>
      </c>
      <c r="C52">
        <v>53184</v>
      </c>
      <c r="G52" s="3"/>
      <c r="H52" s="28"/>
      <c r="I52" s="27"/>
      <c r="J52" s="1">
        <v>2020</v>
      </c>
      <c r="K52">
        <v>7504</v>
      </c>
      <c r="N52" s="3"/>
      <c r="O52" s="28"/>
      <c r="P52" s="27"/>
      <c r="Q52" s="1">
        <v>2020</v>
      </c>
      <c r="R52">
        <v>48206</v>
      </c>
      <c r="U52" s="3"/>
      <c r="V52" s="4"/>
      <c r="W52" s="16"/>
    </row>
    <row r="53" spans="1:27">
      <c r="B53" s="1"/>
    </row>
    <row r="54" spans="1:27">
      <c r="A54" s="1" t="s">
        <v>22</v>
      </c>
      <c r="C54" s="1" t="s">
        <v>24</v>
      </c>
      <c r="H54" s="29" t="s">
        <v>5</v>
      </c>
      <c r="K54" s="1" t="s">
        <v>25</v>
      </c>
      <c r="Q54" s="29" t="s">
        <v>10</v>
      </c>
    </row>
    <row r="55" spans="1:27">
      <c r="C55" t="s">
        <v>34</v>
      </c>
      <c r="D55" t="s">
        <v>35</v>
      </c>
      <c r="F55" t="s">
        <v>17</v>
      </c>
      <c r="H55" t="s">
        <v>21</v>
      </c>
      <c r="K55" t="s">
        <v>34</v>
      </c>
      <c r="L55" t="s">
        <v>33</v>
      </c>
      <c r="N55" t="s">
        <v>17</v>
      </c>
      <c r="Q55" t="s">
        <v>21</v>
      </c>
    </row>
    <row r="56" spans="1:27">
      <c r="C56" s="1" t="s">
        <v>50</v>
      </c>
      <c r="D56" s="1" t="s">
        <v>50</v>
      </c>
      <c r="E56" s="1" t="s">
        <v>13</v>
      </c>
      <c r="F56" s="1" t="s">
        <v>15</v>
      </c>
      <c r="H56" s="14"/>
      <c r="K56" s="1" t="s">
        <v>14</v>
      </c>
      <c r="L56" s="1" t="s">
        <v>14</v>
      </c>
      <c r="M56" s="1" t="s">
        <v>13</v>
      </c>
      <c r="N56" s="1" t="s">
        <v>15</v>
      </c>
      <c r="O56" s="1" t="s">
        <v>16</v>
      </c>
      <c r="Q56" s="14"/>
    </row>
    <row r="57" spans="1:27">
      <c r="B57" s="1">
        <v>2012</v>
      </c>
      <c r="F57" s="3" t="e">
        <f>E57/C57/8.76</f>
        <v>#DIV/0!</v>
      </c>
      <c r="H57" s="14"/>
      <c r="J57" s="1">
        <v>2012</v>
      </c>
      <c r="N57" s="3" t="e">
        <f>M57/K57/8.76</f>
        <v>#DIV/0!</v>
      </c>
      <c r="O57" t="s">
        <v>17</v>
      </c>
      <c r="Q57" s="14"/>
    </row>
    <row r="58" spans="1:27">
      <c r="B58" s="1">
        <v>2013</v>
      </c>
      <c r="F58" s="3" t="e">
        <f>E58/C58/8.76</f>
        <v>#DIV/0!</v>
      </c>
      <c r="H58" s="14"/>
      <c r="J58" s="1">
        <v>2013</v>
      </c>
      <c r="N58" s="3" t="e">
        <f>M58/K58/8.76</f>
        <v>#DIV/0!</v>
      </c>
      <c r="O58" s="4" t="e">
        <f>(L58-L57)/L57</f>
        <v>#DIV/0!</v>
      </c>
      <c r="Q58" s="14"/>
    </row>
    <row r="59" spans="1:27">
      <c r="B59" s="1">
        <v>2014</v>
      </c>
      <c r="F59" s="3" t="e">
        <f>E59/C59/8.76</f>
        <v>#DIV/0!</v>
      </c>
      <c r="H59" s="14"/>
      <c r="J59" s="1">
        <v>2014</v>
      </c>
      <c r="N59" s="3" t="e">
        <f>M59/K59/8.76</f>
        <v>#DIV/0!</v>
      </c>
      <c r="O59" s="4" t="e">
        <f t="shared" ref="O59:O64" si="34">(L59-L58)/L58</f>
        <v>#DIV/0!</v>
      </c>
      <c r="Q59" s="14"/>
    </row>
    <row r="60" spans="1:27">
      <c r="B60" s="1">
        <v>2015</v>
      </c>
      <c r="C60" s="7">
        <v>10322</v>
      </c>
      <c r="F60" s="3">
        <f>E60/C60/8.76</f>
        <v>0</v>
      </c>
      <c r="H60" s="14"/>
      <c r="J60" s="1">
        <v>2015</v>
      </c>
      <c r="K60" s="7">
        <v>6191</v>
      </c>
      <c r="N60" s="3">
        <f>M60/K60/8.76</f>
        <v>0</v>
      </c>
      <c r="O60" s="4" t="e">
        <f t="shared" si="34"/>
        <v>#DIV/0!</v>
      </c>
      <c r="Q60" s="14"/>
    </row>
    <row r="61" spans="1:27">
      <c r="B61" s="1">
        <v>2016</v>
      </c>
      <c r="C61" s="7">
        <v>11761</v>
      </c>
      <c r="F61" s="3">
        <f>E61/C61/8.76</f>
        <v>0</v>
      </c>
      <c r="H61" s="14"/>
      <c r="J61" s="1">
        <v>2016</v>
      </c>
      <c r="K61" s="7">
        <v>6772</v>
      </c>
      <c r="N61" s="3">
        <f>M61/K61/8.76</f>
        <v>0</v>
      </c>
      <c r="O61" s="4" t="e">
        <f t="shared" si="34"/>
        <v>#DIV/0!</v>
      </c>
      <c r="Q61" s="14"/>
    </row>
    <row r="62" spans="1:27">
      <c r="B62" s="1">
        <v>2017</v>
      </c>
      <c r="C62" s="11">
        <v>13569</v>
      </c>
      <c r="D62" s="11">
        <v>13559</v>
      </c>
      <c r="E62">
        <v>24000</v>
      </c>
      <c r="F62" s="3">
        <f>E62/C62/8.76</f>
        <v>0.20191068077214683</v>
      </c>
      <c r="H62" s="18">
        <v>22833.899000000001</v>
      </c>
      <c r="I62" s="12">
        <f>H62/E62</f>
        <v>0.95141245833333343</v>
      </c>
      <c r="J62" s="1">
        <v>2017</v>
      </c>
      <c r="K62" s="11">
        <v>7660</v>
      </c>
      <c r="L62" s="11">
        <v>7660</v>
      </c>
      <c r="M62">
        <v>9200</v>
      </c>
      <c r="N62" s="3">
        <f>M62/L62/8.76</f>
        <v>0.13710552356426672</v>
      </c>
      <c r="O62" s="4" t="e">
        <f t="shared" si="34"/>
        <v>#DIV/0!</v>
      </c>
      <c r="Q62" s="18">
        <v>8904.73</v>
      </c>
      <c r="R62" s="12">
        <f>Q62/M62</f>
        <v>0.9679054347826086</v>
      </c>
    </row>
    <row r="63" spans="1:27">
      <c r="B63" s="1">
        <v>2018</v>
      </c>
      <c r="C63" s="7">
        <v>12518</v>
      </c>
      <c r="D63">
        <v>15108</v>
      </c>
      <c r="E63">
        <v>27800</v>
      </c>
      <c r="F63" s="3">
        <f>E63/D63/8.76</f>
        <v>0.21005533371294413</v>
      </c>
      <c r="H63" s="18">
        <v>26809.367999999999</v>
      </c>
      <c r="I63" s="12">
        <f t="shared" ref="I63:I64" si="35">H63/E63</f>
        <v>0.96436575539568337</v>
      </c>
      <c r="J63" s="1">
        <v>2018</v>
      </c>
      <c r="K63" s="7">
        <v>7170</v>
      </c>
      <c r="L63">
        <v>8527</v>
      </c>
      <c r="M63">
        <v>10200</v>
      </c>
      <c r="N63" s="3">
        <f>M63/L63/8.76</f>
        <v>0.13655254622303689</v>
      </c>
      <c r="O63" s="4">
        <f t="shared" si="34"/>
        <v>0.11318537859007832</v>
      </c>
      <c r="Q63" s="18">
        <v>9723.8919999999998</v>
      </c>
      <c r="R63" s="12">
        <f t="shared" ref="R63:R64" si="36">Q63/M63</f>
        <v>0.95332274509803916</v>
      </c>
    </row>
    <row r="64" spans="1:27">
      <c r="B64" s="1">
        <v>2019</v>
      </c>
      <c r="C64" s="7">
        <v>13610</v>
      </c>
      <c r="D64">
        <v>16494</v>
      </c>
      <c r="E64">
        <v>34100</v>
      </c>
      <c r="F64" s="3">
        <f>E64/D64/8.76</f>
        <v>0.23600667296756039</v>
      </c>
      <c r="H64" s="19">
        <v>32704.987000000001</v>
      </c>
      <c r="I64" s="12">
        <f t="shared" si="35"/>
        <v>0.95909052785923754</v>
      </c>
      <c r="J64" s="1">
        <v>2019</v>
      </c>
      <c r="K64" s="7">
        <v>8188</v>
      </c>
      <c r="L64">
        <v>9435</v>
      </c>
      <c r="M64">
        <v>11600</v>
      </c>
      <c r="N64" s="3">
        <f>M64/L64/8.76</f>
        <v>0.14034985831923785</v>
      </c>
      <c r="O64" s="4">
        <f t="shared" si="34"/>
        <v>0.10648528204526797</v>
      </c>
      <c r="Q64" s="19">
        <v>11419.896000000001</v>
      </c>
      <c r="R64" s="12">
        <f t="shared" si="36"/>
        <v>0.98447379310344829</v>
      </c>
    </row>
    <row r="65" spans="1:18">
      <c r="B65" s="1">
        <v>2020</v>
      </c>
      <c r="C65" s="7">
        <v>16578</v>
      </c>
      <c r="F65" s="3"/>
      <c r="J65" s="1">
        <v>2020</v>
      </c>
      <c r="K65" s="7">
        <v>9438</v>
      </c>
      <c r="N65" s="3"/>
      <c r="O65" s="4"/>
    </row>
    <row r="66" spans="1:18">
      <c r="B66" s="1"/>
    </row>
    <row r="67" spans="1:18">
      <c r="A67" s="1" t="s">
        <v>23</v>
      </c>
      <c r="C67" s="1" t="s">
        <v>24</v>
      </c>
      <c r="H67" s="29" t="s">
        <v>6</v>
      </c>
      <c r="I67" s="40"/>
      <c r="K67" s="1" t="s">
        <v>25</v>
      </c>
      <c r="Q67" s="29" t="s">
        <v>11</v>
      </c>
    </row>
    <row r="68" spans="1:18">
      <c r="C68" t="s">
        <v>21</v>
      </c>
      <c r="D68" t="s">
        <v>36</v>
      </c>
      <c r="E68" t="s">
        <v>36</v>
      </c>
      <c r="F68" t="s">
        <v>17</v>
      </c>
      <c r="H68" t="s">
        <v>21</v>
      </c>
      <c r="K68" t="s">
        <v>26</v>
      </c>
      <c r="L68" t="s">
        <v>41</v>
      </c>
      <c r="M68" t="s">
        <v>27</v>
      </c>
      <c r="N68" t="s">
        <v>36</v>
      </c>
      <c r="O68" t="s">
        <v>17</v>
      </c>
      <c r="Q68" t="s">
        <v>21</v>
      </c>
    </row>
    <row r="69" spans="1:18">
      <c r="C69" s="1" t="s">
        <v>50</v>
      </c>
      <c r="D69" s="1" t="s">
        <v>50</v>
      </c>
      <c r="E69" s="1" t="s">
        <v>13</v>
      </c>
      <c r="F69" s="1" t="s">
        <v>15</v>
      </c>
      <c r="G69" s="1" t="s">
        <v>51</v>
      </c>
      <c r="H69" s="14"/>
      <c r="I69" s="26"/>
      <c r="K69" s="1" t="s">
        <v>50</v>
      </c>
      <c r="L69" s="1" t="s">
        <v>50</v>
      </c>
      <c r="M69" s="1" t="s">
        <v>13</v>
      </c>
      <c r="N69" s="1" t="s">
        <v>13</v>
      </c>
      <c r="O69" s="1" t="s">
        <v>15</v>
      </c>
      <c r="P69" s="1" t="s">
        <v>52</v>
      </c>
      <c r="Q69" s="14"/>
    </row>
    <row r="70" spans="1:18">
      <c r="B70" s="1">
        <v>2012</v>
      </c>
      <c r="E70">
        <v>13407.1</v>
      </c>
      <c r="F70" s="3" t="e">
        <f>E70/C70/8.76</f>
        <v>#DIV/0!</v>
      </c>
      <c r="G70" t="s">
        <v>17</v>
      </c>
      <c r="H70" s="14"/>
      <c r="I70" s="26"/>
      <c r="J70" s="1">
        <v>2012</v>
      </c>
      <c r="N70">
        <v>18861.7</v>
      </c>
      <c r="O70" s="3" t="e">
        <f>M70/L70/8.76</f>
        <v>#DIV/0!</v>
      </c>
      <c r="P70" t="s">
        <v>17</v>
      </c>
      <c r="Q70" s="14"/>
    </row>
    <row r="71" spans="1:18">
      <c r="B71" s="1">
        <v>2013</v>
      </c>
      <c r="E71">
        <v>14897</v>
      </c>
      <c r="F71" s="3" t="e">
        <f>E71/C71/8.76</f>
        <v>#DIV/0!</v>
      </c>
      <c r="G71" s="4">
        <f>(E71-E70)/E70</f>
        <v>0.11112768607678018</v>
      </c>
      <c r="H71" s="14"/>
      <c r="I71" s="26"/>
      <c r="J71" s="1">
        <v>2013</v>
      </c>
      <c r="N71">
        <v>21588.6</v>
      </c>
      <c r="O71" s="3" t="e">
        <f>M71/L71/8.76</f>
        <v>#DIV/0!</v>
      </c>
      <c r="P71" s="4">
        <f>(N71-N70)/N70</f>
        <v>0.14457339476293218</v>
      </c>
      <c r="Q71" s="14"/>
    </row>
    <row r="72" spans="1:18">
      <c r="B72" s="1">
        <v>2014</v>
      </c>
      <c r="C72">
        <v>8455</v>
      </c>
      <c r="E72">
        <v>15178.3</v>
      </c>
      <c r="F72" s="3">
        <f>E72/C72/8.76</f>
        <v>0.20492994067437331</v>
      </c>
      <c r="G72" s="4">
        <f t="shared" ref="G72:G77" si="37">(E72-E71)/E71</f>
        <v>1.8882996576491864E-2</v>
      </c>
      <c r="H72" s="14"/>
      <c r="I72" s="26"/>
      <c r="J72" s="1">
        <v>2014</v>
      </c>
      <c r="K72" s="5">
        <v>4980</v>
      </c>
      <c r="N72">
        <v>22306.400000000001</v>
      </c>
      <c r="O72" s="3" t="e">
        <f>M72/L72/8.76</f>
        <v>#DIV/0!</v>
      </c>
      <c r="P72" s="4">
        <f t="shared" ref="P72:P77" si="38">(N72-N71)/N71</f>
        <v>3.3249029580426845E-2</v>
      </c>
      <c r="Q72" s="14"/>
    </row>
    <row r="73" spans="1:18">
      <c r="B73" s="1">
        <v>2015</v>
      </c>
      <c r="C73">
        <v>8457</v>
      </c>
      <c r="D73">
        <v>9200</v>
      </c>
      <c r="E73">
        <v>14705.8</v>
      </c>
      <c r="F73" s="3">
        <f t="shared" ref="F73:F74" si="39">E73/D73/8.76</f>
        <v>0.18247220567798292</v>
      </c>
      <c r="G73" s="4">
        <f t="shared" si="37"/>
        <v>-3.1129968441788607E-2</v>
      </c>
      <c r="H73" s="14"/>
      <c r="I73" s="26"/>
      <c r="J73" s="1">
        <v>2015</v>
      </c>
      <c r="K73" s="5">
        <v>4980</v>
      </c>
      <c r="L73">
        <v>18892</v>
      </c>
      <c r="M73">
        <v>25200</v>
      </c>
      <c r="N73">
        <v>22942.2</v>
      </c>
      <c r="O73" s="3">
        <f>M73/L73/8.76</f>
        <v>0.15227145504801626</v>
      </c>
      <c r="P73" s="4">
        <f t="shared" si="38"/>
        <v>2.8503030520388734E-2</v>
      </c>
      <c r="Q73" s="14"/>
    </row>
    <row r="74" spans="1:18">
      <c r="B74" s="1">
        <v>2016</v>
      </c>
      <c r="C74">
        <v>8739</v>
      </c>
      <c r="D74">
        <v>9400</v>
      </c>
      <c r="E74">
        <v>17522.5</v>
      </c>
      <c r="F74" s="3">
        <f t="shared" si="39"/>
        <v>0.21279631788594192</v>
      </c>
      <c r="G74" s="4">
        <f t="shared" si="37"/>
        <v>0.19153667260536664</v>
      </c>
      <c r="H74" s="14"/>
      <c r="I74" s="26"/>
      <c r="J74" s="1">
        <v>2016</v>
      </c>
      <c r="K74" s="5">
        <v>4768</v>
      </c>
      <c r="L74">
        <v>19283</v>
      </c>
      <c r="M74">
        <v>22590</v>
      </c>
      <c r="N74">
        <v>22104.3</v>
      </c>
      <c r="O74" s="3">
        <f>M74/L74/8.76</f>
        <v>0.13373267247252354</v>
      </c>
      <c r="P74" s="4">
        <f t="shared" si="38"/>
        <v>-3.652221670110109E-2</v>
      </c>
      <c r="Q74" s="14"/>
    </row>
    <row r="75" spans="1:18">
      <c r="B75" s="1">
        <v>2017</v>
      </c>
      <c r="C75">
        <v>9024</v>
      </c>
      <c r="D75">
        <v>9736.6</v>
      </c>
      <c r="E75">
        <v>17565.3</v>
      </c>
      <c r="F75" s="3">
        <f>E75/D75/8.76</f>
        <v>0.20594162570884211</v>
      </c>
      <c r="G75" s="4">
        <f t="shared" si="37"/>
        <v>2.4425738336424181E-3</v>
      </c>
      <c r="H75" s="15">
        <v>17501.624</v>
      </c>
      <c r="I75" s="12">
        <f>H75/E75</f>
        <v>0.99637489823686476</v>
      </c>
      <c r="J75" s="1">
        <v>2017</v>
      </c>
      <c r="K75" s="5">
        <v>4659</v>
      </c>
      <c r="L75">
        <v>19682.3</v>
      </c>
      <c r="M75">
        <v>24811</v>
      </c>
      <c r="N75">
        <v>24016.799999999999</v>
      </c>
      <c r="O75" s="3">
        <f>M75/L75/8.76</f>
        <v>0.14390116683888873</v>
      </c>
      <c r="P75" s="4">
        <f t="shared" si="38"/>
        <v>8.6521627013748464E-2</v>
      </c>
      <c r="Q75" s="17">
        <v>19754.114000000001</v>
      </c>
      <c r="R75" s="3">
        <f>Q75/N75</f>
        <v>0.82251232470603919</v>
      </c>
    </row>
    <row r="76" spans="1:18">
      <c r="B76" s="1">
        <v>2018</v>
      </c>
      <c r="C76">
        <v>9261</v>
      </c>
      <c r="D76">
        <v>10230.200000000001</v>
      </c>
      <c r="E76">
        <v>17556.8</v>
      </c>
      <c r="F76" s="3">
        <f>E76/D76/8.76</f>
        <v>0.19591023765341919</v>
      </c>
      <c r="G76" s="4">
        <f t="shared" si="37"/>
        <v>-4.8390861528126481E-4</v>
      </c>
      <c r="H76" s="15">
        <v>17351.988000000001</v>
      </c>
      <c r="I76" s="12">
        <f t="shared" ref="I76:I77" si="40">H76/E76</f>
        <v>0.98833432060512172</v>
      </c>
      <c r="J76" s="1">
        <v>2018</v>
      </c>
      <c r="K76" s="5">
        <v>4719</v>
      </c>
      <c r="L76">
        <v>20107.599999999999</v>
      </c>
      <c r="M76">
        <v>22900</v>
      </c>
      <c r="N76">
        <v>22265.4</v>
      </c>
      <c r="O76" s="3">
        <f>M76/L76/8.76</f>
        <v>0.13000831780727451</v>
      </c>
      <c r="P76" s="4">
        <f t="shared" si="38"/>
        <v>-7.2923953232736996E-2</v>
      </c>
      <c r="Q76" s="17">
        <v>17799.655999999999</v>
      </c>
      <c r="R76" s="3">
        <f>Q76/N76</f>
        <v>0.7994312251295731</v>
      </c>
    </row>
    <row r="77" spans="1:18">
      <c r="B77" s="1">
        <v>2019</v>
      </c>
      <c r="C77">
        <v>9617</v>
      </c>
      <c r="D77">
        <v>10679.5</v>
      </c>
      <c r="E77">
        <v>20202</v>
      </c>
      <c r="F77" s="3">
        <f>E77/D77/8.76</f>
        <v>0.21594310441140913</v>
      </c>
      <c r="G77" s="4">
        <f t="shared" si="37"/>
        <v>0.15066526929736632</v>
      </c>
      <c r="H77" s="15">
        <v>19939.723999999998</v>
      </c>
      <c r="I77" s="12">
        <f t="shared" si="40"/>
        <v>0.98701732501732498</v>
      </c>
      <c r="J77" s="1">
        <v>2019</v>
      </c>
      <c r="K77" s="5">
        <v>4717</v>
      </c>
      <c r="L77">
        <v>20865.3</v>
      </c>
      <c r="N77">
        <v>23688.9</v>
      </c>
      <c r="O77" s="3">
        <f>M77/L77/8.76</f>
        <v>0</v>
      </c>
      <c r="P77" s="4">
        <f t="shared" si="38"/>
        <v>6.3933277641542482E-2</v>
      </c>
      <c r="Q77" s="17">
        <v>19084.428</v>
      </c>
      <c r="R77" s="3">
        <f>Q77/N77</f>
        <v>0.8056274457657383</v>
      </c>
    </row>
    <row r="78" spans="1:18">
      <c r="B78" s="1">
        <v>2020</v>
      </c>
      <c r="C78">
        <v>10224</v>
      </c>
      <c r="F78" s="3"/>
      <c r="G78" s="4"/>
      <c r="H78" s="16"/>
      <c r="I78" s="26"/>
      <c r="J78" s="1">
        <v>2020</v>
      </c>
      <c r="K78" s="5">
        <v>4874</v>
      </c>
      <c r="O78" s="3"/>
      <c r="P78" s="4"/>
      <c r="Q78" s="16"/>
    </row>
  </sheetData>
  <hyperlinks>
    <hyperlink ref="N29" r:id="rId1" location=":~:text=Photovoltaik%20in%20Zahlen&amp;text=Damit%20wurden%20insgesamt%201.269%20GWh,837.902%20Tonnen%20CO2%20eingespart%20werden." display=":~:text=Photovoltaik%20in%20Zahlen&amp;text=Damit%20wurden%20insgesamt%201.269%20GWh,837.902%20Tonnen%20CO2%20eingespart%20werden."/>
    <hyperlink ref="O29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SolarWindCapacity</vt:lpstr>
      <vt:lpstr>SolarWind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Densing Martin</dc:creator>
  <cp:lastModifiedBy>Densing Martin</cp:lastModifiedBy>
  <dcterms:created xsi:type="dcterms:W3CDTF">2020-11-09T10:30:14Z</dcterms:created>
  <dcterms:modified xsi:type="dcterms:W3CDTF">2020-11-09T16:38:54Z</dcterms:modified>
</cp:coreProperties>
</file>