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催收评分卡全流程开发资料汇总\催收评分卡全流程开发资料汇总\"/>
    </mc:Choice>
  </mc:AlternateContent>
  <bookViews>
    <workbookView xWindow="-120" yWindow="-120" windowWidth="24240" windowHeight="13140"/>
  </bookViews>
  <sheets>
    <sheet name="字段汇总情况" sheetId="1" r:id="rId1"/>
    <sheet name="Sheet1" sheetId="9" r:id="rId2"/>
    <sheet name="数据窗口的选择" sheetId="2" r:id="rId3"/>
    <sheet name="模型与策略的出催率比较" sheetId="3" state="hidden" r:id="rId4"/>
    <sheet name="滚动率" sheetId="4" state="hidden" r:id="rId5"/>
    <sheet name="催收员 回款日报" sheetId="6" r:id="rId6"/>
    <sheet name="滚动率（V）" sheetId="5" r:id="rId7"/>
    <sheet name="汇总情况" sheetId="8" r:id="rId8"/>
    <sheet name="催收模块定义" sheetId="7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8" l="1"/>
  <c r="E72" i="8"/>
  <c r="D72" i="8"/>
  <c r="C72" i="8"/>
  <c r="B72" i="8"/>
  <c r="E71" i="8"/>
  <c r="D71" i="8"/>
  <c r="C71" i="8"/>
  <c r="B71" i="8"/>
  <c r="F70" i="8"/>
  <c r="E70" i="8"/>
  <c r="D69" i="8"/>
  <c r="C69" i="8"/>
  <c r="C25" i="8" s="1"/>
  <c r="B69" i="8"/>
  <c r="F67" i="8"/>
  <c r="E67" i="8"/>
  <c r="D67" i="8"/>
  <c r="C67" i="8"/>
  <c r="B67" i="8"/>
  <c r="F66" i="8"/>
  <c r="E66" i="8"/>
  <c r="E21" i="8" s="1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F63" i="8"/>
  <c r="E63" i="8"/>
  <c r="D63" i="8"/>
  <c r="C63" i="8"/>
  <c r="B63" i="8"/>
  <c r="F62" i="8"/>
  <c r="E62" i="8"/>
  <c r="D62" i="8"/>
  <c r="C62" i="8"/>
  <c r="B62" i="8"/>
  <c r="F61" i="8"/>
  <c r="B61" i="8"/>
  <c r="F60" i="8"/>
  <c r="E60" i="8"/>
  <c r="E61" i="8" s="1"/>
  <c r="D60" i="8"/>
  <c r="D61" i="8" s="1"/>
  <c r="C60" i="8"/>
  <c r="C15" i="8" s="1"/>
  <c r="C16" i="8" s="1"/>
  <c r="B60" i="8"/>
  <c r="F59" i="8"/>
  <c r="E59" i="8"/>
  <c r="D59" i="8"/>
  <c r="D14" i="8" s="1"/>
  <c r="D16" i="8" s="1"/>
  <c r="C59" i="8"/>
  <c r="B59" i="8"/>
  <c r="F58" i="8"/>
  <c r="E58" i="8"/>
  <c r="D58" i="8"/>
  <c r="C58" i="8"/>
  <c r="B58" i="8"/>
  <c r="F57" i="8"/>
  <c r="E57" i="8"/>
  <c r="D57" i="8"/>
  <c r="C57" i="8"/>
  <c r="B57" i="8"/>
  <c r="F52" i="8"/>
  <c r="E52" i="8"/>
  <c r="D52" i="8"/>
  <c r="C52" i="8"/>
  <c r="B52" i="8"/>
  <c r="F51" i="8"/>
  <c r="E51" i="8"/>
  <c r="D51" i="8"/>
  <c r="C51" i="8"/>
  <c r="B51" i="8"/>
  <c r="F50" i="8"/>
  <c r="E50" i="8"/>
  <c r="D49" i="8"/>
  <c r="C49" i="8"/>
  <c r="B49" i="8"/>
  <c r="F47" i="8"/>
  <c r="E47" i="8"/>
  <c r="D47" i="8"/>
  <c r="C47" i="8"/>
  <c r="B47" i="8"/>
  <c r="F46" i="8"/>
  <c r="E46" i="8"/>
  <c r="D46" i="8"/>
  <c r="C46" i="8"/>
  <c r="B46" i="8"/>
  <c r="F45" i="8"/>
  <c r="E45" i="8"/>
  <c r="D45" i="8"/>
  <c r="C45" i="8"/>
  <c r="B45" i="8"/>
  <c r="F44" i="8"/>
  <c r="E44" i="8"/>
  <c r="D44" i="8"/>
  <c r="C44" i="8"/>
  <c r="B44" i="8"/>
  <c r="F43" i="8"/>
  <c r="E43" i="8"/>
  <c r="D43" i="8"/>
  <c r="C43" i="8"/>
  <c r="B43" i="8"/>
  <c r="F42" i="8"/>
  <c r="E42" i="8"/>
  <c r="D42" i="8"/>
  <c r="C42" i="8"/>
  <c r="B42" i="8"/>
  <c r="D41" i="8"/>
  <c r="F40" i="8"/>
  <c r="F41" i="8" s="1"/>
  <c r="E40" i="8"/>
  <c r="E41" i="8" s="1"/>
  <c r="D40" i="8"/>
  <c r="C40" i="8"/>
  <c r="B40" i="8"/>
  <c r="B41" i="8" s="1"/>
  <c r="F39" i="8"/>
  <c r="E39" i="8"/>
  <c r="D39" i="8"/>
  <c r="C39" i="8"/>
  <c r="C41" i="8" s="1"/>
  <c r="B39" i="8"/>
  <c r="F38" i="8"/>
  <c r="E38" i="8"/>
  <c r="D38" i="8"/>
  <c r="C38" i="8"/>
  <c r="C10" i="8" s="1"/>
  <c r="B38" i="8"/>
  <c r="F37" i="8"/>
  <c r="E37" i="8"/>
  <c r="D37" i="8"/>
  <c r="C37" i="8"/>
  <c r="B37" i="8"/>
  <c r="F32" i="8"/>
  <c r="E32" i="8"/>
  <c r="D32" i="8"/>
  <c r="C32" i="8"/>
  <c r="B32" i="8"/>
  <c r="F31" i="8"/>
  <c r="E31" i="8"/>
  <c r="D31" i="8"/>
  <c r="C31" i="8"/>
  <c r="B3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D25" i="8"/>
  <c r="B25" i="8"/>
  <c r="F22" i="8"/>
  <c r="E22" i="8"/>
  <c r="D22" i="8"/>
  <c r="C22" i="8"/>
  <c r="B22" i="8"/>
  <c r="F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5" i="8"/>
  <c r="F16" i="8" s="1"/>
  <c r="E15" i="8"/>
  <c r="E16" i="8" s="1"/>
  <c r="D15" i="8"/>
  <c r="B15" i="8"/>
  <c r="B16" i="8" s="1"/>
  <c r="F14" i="8"/>
  <c r="E14" i="8"/>
  <c r="C14" i="8"/>
  <c r="B14" i="8"/>
  <c r="F13" i="8"/>
  <c r="E13" i="8"/>
  <c r="D13" i="8"/>
  <c r="C13" i="8"/>
  <c r="B13" i="8"/>
  <c r="F11" i="8"/>
  <c r="E11" i="8"/>
  <c r="D11" i="8"/>
  <c r="C11" i="8"/>
  <c r="B11" i="8"/>
  <c r="F10" i="8"/>
  <c r="E10" i="8"/>
  <c r="D10" i="8"/>
  <c r="B10" i="8"/>
  <c r="F9" i="8"/>
  <c r="E9" i="8"/>
  <c r="D9" i="8"/>
  <c r="C9" i="8"/>
  <c r="B9" i="8"/>
  <c r="F8" i="8"/>
  <c r="E8" i="8"/>
  <c r="D8" i="8"/>
  <c r="C8" i="8"/>
  <c r="B8" i="8"/>
  <c r="F6" i="8"/>
  <c r="E6" i="8"/>
  <c r="D6" i="8"/>
  <c r="C6" i="8"/>
  <c r="B6" i="8"/>
  <c r="A1" i="8"/>
  <c r="C61" i="8" l="1"/>
  <c r="B30" i="4"/>
  <c r="B12" i="4"/>
  <c r="I5" i="4"/>
  <c r="I4" i="4"/>
  <c r="F10" i="4"/>
  <c r="F9" i="4"/>
  <c r="F8" i="4"/>
  <c r="B13" i="4"/>
  <c r="F32" i="4"/>
  <c r="F33" i="4" s="1"/>
  <c r="E32" i="4"/>
  <c r="D32" i="4"/>
  <c r="C32" i="4"/>
  <c r="B32" i="4"/>
  <c r="F30" i="4"/>
  <c r="F31" i="4" s="1"/>
  <c r="E30" i="4"/>
  <c r="D30" i="4"/>
  <c r="C30" i="4"/>
  <c r="F29" i="4"/>
  <c r="E29" i="4"/>
  <c r="D29" i="4"/>
  <c r="C29" i="4"/>
  <c r="B29" i="4"/>
  <c r="C15" i="4"/>
  <c r="B15" i="4"/>
  <c r="C13" i="4"/>
  <c r="C12" i="4"/>
  <c r="C14" i="4" s="1"/>
  <c r="F7" i="4"/>
  <c r="I6" i="4"/>
  <c r="F6" i="4"/>
  <c r="F5" i="4"/>
  <c r="F4" i="4"/>
  <c r="B14" i="4" l="1"/>
  <c r="I7" i="4"/>
  <c r="C16" i="4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根据PTP比率排名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=外呼次数-备注条数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=备注案件量/分配案件量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=接通案件量/备注案件量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=RPC案件量/备注合同量
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
PTP案件量/备注案件量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=跟P案件量/备注案件量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=KPTP案件量/备注案件量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已排除吃饭时间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2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昨日进线量：2692</t>
        </r>
      </text>
    </comment>
  </commentList>
</comments>
</file>

<file path=xl/sharedStrings.xml><?xml version="1.0" encoding="utf-8"?>
<sst xmlns="http://schemas.openxmlformats.org/spreadsheetml/2006/main" count="497" uniqueCount="364">
  <si>
    <t>催收行为数据</t>
    <phoneticPr fontId="3" type="noConversion"/>
  </si>
  <si>
    <t>BP情况</t>
    <phoneticPr fontId="3" type="noConversion"/>
  </si>
  <si>
    <t>最近一期的BP次数</t>
  </si>
  <si>
    <t>户籍所在地</t>
    <phoneticPr fontId="3" type="noConversion"/>
  </si>
  <si>
    <t>贷款</t>
    <phoneticPr fontId="3" type="noConversion"/>
  </si>
  <si>
    <t>总的贷款笔数</t>
    <phoneticPr fontId="3" type="noConversion"/>
  </si>
  <si>
    <t>最近二期的BP次数</t>
  </si>
  <si>
    <t>年龄</t>
    <phoneticPr fontId="3" type="noConversion"/>
  </si>
  <si>
    <t>总的贷款金额</t>
    <phoneticPr fontId="3" type="noConversion"/>
  </si>
  <si>
    <t>最近三期的BP次数</t>
    <phoneticPr fontId="3" type="noConversion"/>
  </si>
  <si>
    <t>性别</t>
    <phoneticPr fontId="3" type="noConversion"/>
  </si>
  <si>
    <t>三个月内的贷款金额</t>
    <phoneticPr fontId="3" type="noConversion"/>
  </si>
  <si>
    <t>总的BP次数</t>
    <phoneticPr fontId="3" type="noConversion"/>
  </si>
  <si>
    <t>职业</t>
    <phoneticPr fontId="3" type="noConversion"/>
  </si>
  <si>
    <t>信用卡</t>
    <phoneticPr fontId="3" type="noConversion"/>
  </si>
  <si>
    <t>总的信用卡笔数</t>
    <phoneticPr fontId="3" type="noConversion"/>
  </si>
  <si>
    <t>PTP情况</t>
    <phoneticPr fontId="3" type="noConversion"/>
  </si>
  <si>
    <t>最近一期的PTP</t>
  </si>
  <si>
    <t>DSR</t>
    <phoneticPr fontId="3" type="noConversion"/>
  </si>
  <si>
    <t>总的信用卡金额</t>
    <phoneticPr fontId="3" type="noConversion"/>
  </si>
  <si>
    <t>最近二期的PTP</t>
    <phoneticPr fontId="3" type="noConversion"/>
  </si>
  <si>
    <t>渠道</t>
    <phoneticPr fontId="3" type="noConversion"/>
  </si>
  <si>
    <t>三个月内的信用卡的审批金额</t>
    <phoneticPr fontId="3" type="noConversion"/>
  </si>
  <si>
    <t>最近三期的PTP</t>
    <phoneticPr fontId="3" type="noConversion"/>
  </si>
  <si>
    <t>教育程度</t>
    <phoneticPr fontId="3" type="noConversion"/>
  </si>
  <si>
    <t>查询次数</t>
    <phoneticPr fontId="3" type="noConversion"/>
  </si>
  <si>
    <t>三个月内pboc的查询次数</t>
    <phoneticPr fontId="3" type="noConversion"/>
  </si>
  <si>
    <t>总的PTP次数</t>
    <phoneticPr fontId="3" type="noConversion"/>
  </si>
  <si>
    <t>总收入</t>
    <phoneticPr fontId="3" type="noConversion"/>
  </si>
  <si>
    <t>concact次数情况</t>
    <phoneticPr fontId="3" type="noConversion"/>
  </si>
  <si>
    <t>最近一期的concact次数</t>
  </si>
  <si>
    <t>婚姻情况</t>
    <phoneticPr fontId="3" type="noConversion"/>
  </si>
  <si>
    <t>最近二期的concact次数</t>
    <phoneticPr fontId="3" type="noConversion"/>
  </si>
  <si>
    <t>房产状况</t>
    <phoneticPr fontId="3" type="noConversion"/>
  </si>
  <si>
    <t>最近三期的concact次数</t>
    <phoneticPr fontId="3" type="noConversion"/>
  </si>
  <si>
    <t>总的 concact次数</t>
    <phoneticPr fontId="3" type="noConversion"/>
  </si>
  <si>
    <t>KPTP次数情况</t>
    <phoneticPr fontId="3" type="noConversion"/>
  </si>
  <si>
    <t>最近一期的KPTP</t>
  </si>
  <si>
    <t>最近二期的KPTP</t>
    <phoneticPr fontId="3" type="noConversion"/>
  </si>
  <si>
    <t>最近三期的KPTP</t>
    <phoneticPr fontId="3" type="noConversion"/>
  </si>
  <si>
    <t>总的KPTP次数</t>
    <phoneticPr fontId="3" type="noConversion"/>
  </si>
  <si>
    <t>失联天数情况</t>
    <phoneticPr fontId="3" type="noConversion"/>
  </si>
  <si>
    <t>最近一期的失联天数</t>
  </si>
  <si>
    <t>最近二期的失联天数</t>
    <phoneticPr fontId="3" type="noConversion"/>
  </si>
  <si>
    <t>最近三期的失联天数</t>
    <phoneticPr fontId="3" type="noConversion"/>
  </si>
  <si>
    <t>总的失联天数</t>
    <phoneticPr fontId="3" type="noConversion"/>
  </si>
  <si>
    <t>有效联系人数量情况</t>
    <phoneticPr fontId="3" type="noConversion"/>
  </si>
  <si>
    <t>有效的直系亲属</t>
    <phoneticPr fontId="3" type="noConversion"/>
  </si>
  <si>
    <t>有效好友</t>
    <phoneticPr fontId="3" type="noConversion"/>
  </si>
  <si>
    <t>有效联系人的总数</t>
    <phoneticPr fontId="3" type="noConversion"/>
  </si>
  <si>
    <t>通话时长</t>
    <phoneticPr fontId="3" type="noConversion"/>
  </si>
  <si>
    <t>平均每次通话时长</t>
    <phoneticPr fontId="3" type="noConversion"/>
  </si>
  <si>
    <t>总通话时长</t>
    <phoneticPr fontId="3" type="noConversion"/>
  </si>
  <si>
    <t>回电次数</t>
    <phoneticPr fontId="3" type="noConversion"/>
  </si>
  <si>
    <t>平均每期通话次数</t>
    <phoneticPr fontId="3" type="noConversion"/>
  </si>
  <si>
    <t>总回电次数</t>
    <phoneticPr fontId="3" type="noConversion"/>
  </si>
  <si>
    <t>催收信息数量</t>
    <phoneticPr fontId="3" type="noConversion"/>
  </si>
  <si>
    <t>最近一期催收信息数量</t>
    <phoneticPr fontId="3" type="noConversion"/>
  </si>
  <si>
    <t>总的催收信息数量</t>
    <phoneticPr fontId="3" type="noConversion"/>
  </si>
  <si>
    <t>催收函数量</t>
    <phoneticPr fontId="3" type="noConversion"/>
  </si>
  <si>
    <t>总的催收函数量</t>
    <phoneticPr fontId="3" type="noConversion"/>
  </si>
  <si>
    <t>经过多少个人催收</t>
    <phoneticPr fontId="3" type="noConversion"/>
  </si>
  <si>
    <t>总的经手人数量</t>
    <phoneticPr fontId="3" type="noConversion"/>
  </si>
  <si>
    <t>逾期金额</t>
    <phoneticPr fontId="3" type="noConversion"/>
  </si>
  <si>
    <t>最近二期逾期金额</t>
    <phoneticPr fontId="3" type="noConversion"/>
  </si>
  <si>
    <t>最近三期逾期金融</t>
    <phoneticPr fontId="3" type="noConversion"/>
  </si>
  <si>
    <t>历史最大逾期金额</t>
    <phoneticPr fontId="3" type="noConversion"/>
  </si>
  <si>
    <t>历史合计逾期金额</t>
    <phoneticPr fontId="3" type="noConversion"/>
  </si>
  <si>
    <t>逾期天数</t>
    <phoneticPr fontId="3" type="noConversion"/>
  </si>
  <si>
    <t>最近一期逾期天数</t>
  </si>
  <si>
    <t>最近二期逾期天数</t>
    <phoneticPr fontId="3" type="noConversion"/>
  </si>
  <si>
    <t>最近三期逾期天数</t>
    <phoneticPr fontId="3" type="noConversion"/>
  </si>
  <si>
    <t>历史最大逾期天数</t>
    <phoneticPr fontId="3" type="noConversion"/>
  </si>
  <si>
    <t>历史合计逾期天数</t>
    <phoneticPr fontId="3" type="noConversion"/>
  </si>
  <si>
    <t>逾期细分情况</t>
    <phoneticPr fontId="3" type="noConversion"/>
  </si>
  <si>
    <t>已还三期，近3个月内曾经最大逾期天数</t>
    <phoneticPr fontId="3" type="noConversion"/>
  </si>
  <si>
    <t>已还六期，近6个月内曾经最大逾期天数</t>
    <phoneticPr fontId="3" type="noConversion"/>
  </si>
  <si>
    <t>已还三期，近3个月内总逾期天数</t>
    <phoneticPr fontId="3" type="noConversion"/>
  </si>
  <si>
    <t>已还六期，近6个月内总逾期天数</t>
    <phoneticPr fontId="3" type="noConversion"/>
  </si>
  <si>
    <t>提前还款时间情况</t>
    <phoneticPr fontId="3" type="noConversion"/>
  </si>
  <si>
    <t>最近一期还款离扣款的累积天数</t>
    <phoneticPr fontId="3" type="noConversion"/>
  </si>
  <si>
    <t>最近二期还款离扣款的累积天数</t>
    <phoneticPr fontId="3" type="noConversion"/>
  </si>
  <si>
    <t>最近三期还款离扣款的累积天数</t>
    <phoneticPr fontId="3" type="noConversion"/>
  </si>
  <si>
    <t>历史最短的提前还款天数</t>
    <phoneticPr fontId="3" type="noConversion"/>
  </si>
  <si>
    <t>平均提前多少天还款</t>
    <phoneticPr fontId="3" type="noConversion"/>
  </si>
  <si>
    <t>同盾_手机号命中车辆租赁违约名单</t>
  </si>
  <si>
    <t>同盾_手机号命中欠款公司法人代表名单</t>
  </si>
  <si>
    <t>同盾_座机号命中诈骗骚扰证据库</t>
  </si>
  <si>
    <t>同盾_座机号命中信贷逾期名单</t>
  </si>
  <si>
    <t>同盾_座机号命中高风险关注名单</t>
  </si>
  <si>
    <t>同盾_第一联系人手机号命中虚假号码或通讯小号库——近亲</t>
  </si>
  <si>
    <t>同盾_申请人信息命中中风险关注名单</t>
  </si>
  <si>
    <t>同盾_单位名称疑似中介关键词</t>
  </si>
  <si>
    <t>同盾_（借款人身份证身份证-总个数count）7天</t>
  </si>
  <si>
    <t>同盾_（借款人身份证身份证-总个数count）近1月</t>
  </si>
  <si>
    <t>3个月内申请人在多个平台申请借款次数</t>
  </si>
  <si>
    <t>申请人号码对端标签1</t>
  </si>
  <si>
    <t>申请人号码对端标签2</t>
  </si>
  <si>
    <t>申请人手机号风险标签1</t>
  </si>
  <si>
    <t>银行卡交易信息查询评分</t>
  </si>
  <si>
    <t>申请人号码对端标签3-金融标签</t>
  </si>
  <si>
    <t>申请人手机号在网时长</t>
  </si>
  <si>
    <t>申请人手机号在网状态</t>
  </si>
  <si>
    <t>个人不良信息查询</t>
  </si>
  <si>
    <t>申请人命中关注名单</t>
  </si>
  <si>
    <t>申请人命中涉诉</t>
  </si>
  <si>
    <t>数据库</t>
    <phoneticPr fontId="2" type="noConversion"/>
  </si>
  <si>
    <t>变量概要</t>
    <phoneticPr fontId="2" type="noConversion"/>
  </si>
  <si>
    <t>具体变量</t>
    <phoneticPr fontId="2" type="noConversion"/>
  </si>
  <si>
    <t>历史还款数据</t>
    <phoneticPr fontId="3" type="noConversion"/>
  </si>
  <si>
    <t>客户档案数据</t>
    <phoneticPr fontId="3" type="noConversion"/>
  </si>
  <si>
    <t>pboc</t>
    <phoneticPr fontId="3" type="noConversion"/>
  </si>
  <si>
    <t>第三方数据库</t>
    <phoneticPr fontId="3" type="noConversion"/>
  </si>
  <si>
    <t>同盾</t>
    <phoneticPr fontId="3" type="noConversion"/>
  </si>
  <si>
    <t>聚信立</t>
    <phoneticPr fontId="3" type="noConversion"/>
  </si>
  <si>
    <t xml:space="preserve"> </t>
    <phoneticPr fontId="3" type="noConversion"/>
  </si>
  <si>
    <t>5月策略</t>
    <phoneticPr fontId="2" type="noConversion"/>
  </si>
  <si>
    <t>6月模型</t>
    <phoneticPr fontId="2" type="noConversion"/>
  </si>
  <si>
    <t>请根据资产计算 1）不良率，2）迁徙率</t>
    <phoneticPr fontId="3" type="noConversion"/>
  </si>
  <si>
    <t>逾期阶段</t>
    <phoneticPr fontId="3" type="noConversion"/>
  </si>
  <si>
    <t>迁徙率</t>
    <phoneticPr fontId="3" type="noConversion"/>
  </si>
  <si>
    <t>M0</t>
    <phoneticPr fontId="10" type="noConversion"/>
  </si>
  <si>
    <t>M0-1</t>
    <phoneticPr fontId="10" type="noConversion"/>
  </si>
  <si>
    <t>M0-7</t>
    <phoneticPr fontId="10" type="noConversion"/>
  </si>
  <si>
    <t>M1</t>
    <phoneticPr fontId="10" type="noConversion"/>
  </si>
  <si>
    <t>M1-2</t>
    <phoneticPr fontId="10" type="noConversion"/>
  </si>
  <si>
    <t>M1-7</t>
    <phoneticPr fontId="10" type="noConversion"/>
  </si>
  <si>
    <t>M2</t>
    <phoneticPr fontId="10" type="noConversion"/>
  </si>
  <si>
    <t>M2-3</t>
    <phoneticPr fontId="10" type="noConversion"/>
  </si>
  <si>
    <t>M2-7</t>
    <phoneticPr fontId="10" type="noConversion"/>
  </si>
  <si>
    <t>M3</t>
    <phoneticPr fontId="10" type="noConversion"/>
  </si>
  <si>
    <t>M3-4</t>
    <phoneticPr fontId="10" type="noConversion"/>
  </si>
  <si>
    <t>M3-7</t>
    <phoneticPr fontId="10" type="noConversion"/>
  </si>
  <si>
    <t>M4</t>
    <phoneticPr fontId="10" type="noConversion"/>
  </si>
  <si>
    <t>M4-5</t>
    <phoneticPr fontId="10" type="noConversion"/>
  </si>
  <si>
    <t>M5</t>
    <phoneticPr fontId="10" type="noConversion"/>
  </si>
  <si>
    <t>M5-6</t>
    <phoneticPr fontId="10" type="noConversion"/>
  </si>
  <si>
    <t>M6</t>
    <phoneticPr fontId="10" type="noConversion"/>
  </si>
  <si>
    <t>M6-7</t>
    <phoneticPr fontId="10" type="noConversion"/>
  </si>
  <si>
    <t>WO（新增坏账）</t>
    <phoneticPr fontId="10" type="noConversion"/>
  </si>
  <si>
    <t>在贷余额（M0-M6）</t>
    <phoneticPr fontId="10" type="noConversion"/>
  </si>
  <si>
    <t>不良金额</t>
    <phoneticPr fontId="10" type="noConversion"/>
  </si>
  <si>
    <t>不良率</t>
    <phoneticPr fontId="10" type="noConversion"/>
  </si>
  <si>
    <t>M3+</t>
    <phoneticPr fontId="10" type="noConversion"/>
  </si>
  <si>
    <t>M3+%</t>
    <phoneticPr fontId="10" type="noConversion"/>
  </si>
  <si>
    <t>coincident</t>
    <phoneticPr fontId="10" type="noConversion"/>
  </si>
  <si>
    <t>请根据资产计算lagging_90+</t>
    <phoneticPr fontId="3" type="noConversion"/>
  </si>
  <si>
    <t>序列</t>
  </si>
  <si>
    <t>日期</t>
  </si>
  <si>
    <t>组别</t>
  </si>
  <si>
    <t>催收员</t>
  </si>
  <si>
    <t>分配案件量</t>
  </si>
  <si>
    <t>备注案件量</t>
  </si>
  <si>
    <t>备注条数</t>
  </si>
  <si>
    <t>外呼次数</t>
  </si>
  <si>
    <t>差异</t>
  </si>
  <si>
    <t>有效PTP</t>
  </si>
  <si>
    <t>接通量</t>
  </si>
  <si>
    <t>覆盖率</t>
  </si>
  <si>
    <t>接通率</t>
  </si>
  <si>
    <t>RPC比率</t>
  </si>
  <si>
    <t>PTP比率</t>
  </si>
  <si>
    <t>跟P比率</t>
  </si>
  <si>
    <t>KPTP比率</t>
  </si>
  <si>
    <t>短信量</t>
  </si>
  <si>
    <t>更新电话</t>
  </si>
  <si>
    <t>休闲次数</t>
  </si>
  <si>
    <t>参数名(中文）</t>
  </si>
  <si>
    <t>参数名(英文)</t>
  </si>
  <si>
    <t>定义</t>
  </si>
  <si>
    <t>公式</t>
  </si>
  <si>
    <t>催收绩效(1-30) on 1ST</t>
  </si>
  <si>
    <t>coll_eff_1_30</t>
  </si>
  <si>
    <t>总体而言，催收绩效=1-滚动率。1号的成绩为上月催收的最终成绩</t>
  </si>
  <si>
    <t>1-(coll_amt_1_30)/(coll_amt_first_current)</t>
  </si>
  <si>
    <t xml:space="preserve">催收绩效(1-30) </t>
  </si>
  <si>
    <t>1-当天CPD1-30天 合同剩余本金/当月1号时CPD0合同的剩余本金</t>
  </si>
  <si>
    <t>上班人数</t>
  </si>
  <si>
    <t>On_duty</t>
  </si>
  <si>
    <t>当天的上班人数</t>
  </si>
  <si>
    <t>sum（On_duty）</t>
  </si>
  <si>
    <t>逾期金额</t>
  </si>
  <si>
    <t>Overdue_amount</t>
  </si>
  <si>
    <t>催收清单内的当期欠款及罚金</t>
  </si>
  <si>
    <t>sum(Overdue_amount)</t>
  </si>
  <si>
    <t>回收金额</t>
  </si>
  <si>
    <t>Recovery_amount</t>
  </si>
  <si>
    <t>当天逾期合同中的还款金额</t>
  </si>
  <si>
    <t>sum(Recovery_amount)</t>
  </si>
  <si>
    <t>回收金额比率</t>
  </si>
  <si>
    <t>Recovery_rate</t>
  </si>
  <si>
    <t>回款金额比率</t>
  </si>
  <si>
    <t>sum(Recovery_amount) / sum(Overdue_amount)</t>
  </si>
  <si>
    <t>逾期合同量</t>
  </si>
  <si>
    <t>Overdue_contract</t>
  </si>
  <si>
    <t>当天的逾期合同</t>
  </si>
  <si>
    <t>count(contract)</t>
  </si>
  <si>
    <t>催收清单量</t>
  </si>
  <si>
    <t>Call list</t>
  </si>
  <si>
    <t>今天需要外呼的不包括PTP的call list的量</t>
  </si>
  <si>
    <t>count(1)</t>
  </si>
  <si>
    <t>催收清单外呼合同量</t>
  </si>
  <si>
    <t>contracts called out_calllist</t>
  </si>
  <si>
    <t>催收清单中已完成外呼处理的合同总量,不包括根据PTP合同</t>
  </si>
  <si>
    <t>sum(contracts_called_out)-sum(follow_ptp)</t>
  </si>
  <si>
    <t>催收清单覆盖率</t>
  </si>
  <si>
    <t>call list coverage</t>
  </si>
  <si>
    <t>催收清单中合同被处理的比率 （(外呼合同总量-跟P合同总量)除以催收清单)</t>
  </si>
  <si>
    <t>(sum(contracts_called_out)-sum(follow_ptp))/sum(contracs_on_call_list)</t>
  </si>
  <si>
    <t>外呼接通合同率</t>
  </si>
  <si>
    <t>connect_out rate</t>
  </si>
  <si>
    <t>每个外呼合同中能联系上客户的比率 (connects除以contracts)</t>
  </si>
  <si>
    <t>外呼RPC合同比率</t>
  </si>
  <si>
    <t>RPC rate</t>
  </si>
  <si>
    <t>每个外呼合同中找到RPC的比率 (RPC除以contracts)</t>
  </si>
  <si>
    <t>外呼PTP合同比率</t>
  </si>
  <si>
    <t>PTP rate</t>
  </si>
  <si>
    <t>每个外呼合同中承诺还款的比率 (PTP除以contracts)</t>
  </si>
  <si>
    <t>外呼KPTP合同比率</t>
  </si>
  <si>
    <t>KPTP rate</t>
  </si>
  <si>
    <t>每个外呼合同中承诺还款后已还款的比率 (KPTP除以contracts)</t>
  </si>
  <si>
    <t>有效PTP量</t>
  </si>
  <si>
    <t xml:space="preserve">Vaild PTP </t>
  </si>
  <si>
    <t>承诺还款有效期内的合同量，不包括已经还款的合同</t>
  </si>
  <si>
    <t>外呼跟P合同总量</t>
  </si>
  <si>
    <t>Follow PTP</t>
  </si>
  <si>
    <t>有跟进PTP的合同数量</t>
  </si>
  <si>
    <t>跟进PTP覆盖率</t>
  </si>
  <si>
    <t>Follow PTP Rate</t>
  </si>
  <si>
    <t>跟进PTP的比率</t>
  </si>
  <si>
    <t>接线量</t>
  </si>
  <si>
    <t>Inbound</t>
  </si>
  <si>
    <t>客户主动进线的数量</t>
  </si>
  <si>
    <t>3天以上没有处理合同数</t>
  </si>
  <si>
    <t>Uncalled3</t>
  </si>
  <si>
    <t>超过3天没有处理的合同量，不包括PTP，停催案件，代扣中</t>
  </si>
  <si>
    <t>停催案件</t>
  </si>
  <si>
    <t xml:space="preserve">Stop case </t>
  </si>
  <si>
    <t>截止当前还处于停催的案件量</t>
  </si>
  <si>
    <t>本月回款金额</t>
  </si>
  <si>
    <t>Recovery amount current month</t>
  </si>
  <si>
    <t>当天每天逾期合同的回款金额</t>
  </si>
  <si>
    <t>上月回款金额</t>
  </si>
  <si>
    <t>Recovery amount last month</t>
  </si>
  <si>
    <t>上月每天逾期合同的回款金额</t>
  </si>
  <si>
    <t>合同回收率</t>
  </si>
  <si>
    <t>Recovery rate for contract</t>
  </si>
  <si>
    <t>分母：当月逾期合同累计去重，分子：当月逾期合同中有回款的合同去重数</t>
  </si>
  <si>
    <t>月最后一天的回收率为当月最后的合同回收率</t>
  </si>
  <si>
    <t>金额回收率</t>
  </si>
  <si>
    <t>Recovery rate for amount</t>
  </si>
  <si>
    <t>分母：当月逾期合同的欠款金额，分子：当月逾期合同的回款金额</t>
  </si>
  <si>
    <t>月最后一天的回收率为当月最后的金额回收率</t>
  </si>
  <si>
    <t>整体情况</t>
  </si>
  <si>
    <t>项目</t>
  </si>
  <si>
    <t>昨日</t>
  </si>
  <si>
    <t>前日</t>
  </si>
  <si>
    <t>3-5日前日均</t>
  </si>
  <si>
    <t>上月同天</t>
  </si>
  <si>
    <t>上月日均</t>
  </si>
  <si>
    <t>前月日均</t>
  </si>
  <si>
    <t>催收情况</t>
  </si>
  <si>
    <t>回收率 on 1ST</t>
  </si>
  <si>
    <t>回收率</t>
  </si>
  <si>
    <t>回收率(CPD1-60) on 1ST</t>
  </si>
  <si>
    <t>回收率（CPD1-60）</t>
  </si>
  <si>
    <t>外呼电话总量</t>
  </si>
  <si>
    <t>接听电话总量</t>
  </si>
  <si>
    <t>进线掉线率</t>
  </si>
  <si>
    <t>逾期合同量(CPD&gt;=1)</t>
  </si>
  <si>
    <t>催收清单量(CPD&gt;=6)</t>
  </si>
  <si>
    <t>外呼更新电话率</t>
  </si>
  <si>
    <t>来电更新电话率</t>
  </si>
  <si>
    <t>过往3天没有外呼合同量</t>
  </si>
  <si>
    <t>CPD0提醒短信量</t>
  </si>
  <si>
    <t>催收短信量</t>
  </si>
  <si>
    <t>还款日银行代扣量</t>
  </si>
  <si>
    <t>还款日银行代扣成功率</t>
  </si>
  <si>
    <t>逾期合同银行代扣总量</t>
  </si>
  <si>
    <t>逾期合同银行代扣成功率</t>
  </si>
  <si>
    <t>M1(CPD1-30)</t>
  </si>
  <si>
    <t>回收率 on 1ST（CPD1-30）</t>
  </si>
  <si>
    <t>回收率 （CPD1-30）</t>
  </si>
  <si>
    <t>催收清单(CPD&gt;=6)</t>
  </si>
  <si>
    <t>过往3天没有呼叫合同量</t>
  </si>
  <si>
    <t>在职人数</t>
  </si>
  <si>
    <t>人均分配合同量</t>
  </si>
  <si>
    <t>M2(CPD31-60)</t>
  </si>
  <si>
    <t>回收率 on 1ST（CPD31-60）</t>
  </si>
  <si>
    <t>回收率 （CPD31-60）</t>
  </si>
  <si>
    <t>催收清单</t>
  </si>
  <si>
    <t>·</t>
  </si>
  <si>
    <t>每个催收员合同量</t>
  </si>
  <si>
    <t>报表日期</t>
  </si>
  <si>
    <t>排名</t>
  </si>
  <si>
    <t>回款金额</t>
  </si>
  <si>
    <t>上班天数</t>
  </si>
  <si>
    <t>日均回款</t>
  </si>
  <si>
    <t>M1-1fq-C组</t>
  </si>
  <si>
    <t>M1-1fq-B组</t>
  </si>
  <si>
    <t>A</t>
    <phoneticPr fontId="2" type="noConversion"/>
  </si>
  <si>
    <t>B</t>
    <phoneticPr fontId="2" type="noConversion"/>
  </si>
  <si>
    <t>C</t>
    <phoneticPr fontId="2" type="noConversion"/>
  </si>
  <si>
    <t>省份</t>
    <phoneticPr fontId="3" type="noConversion"/>
  </si>
  <si>
    <t>收入</t>
    <phoneticPr fontId="3" type="noConversion"/>
  </si>
  <si>
    <t>教育程度</t>
    <phoneticPr fontId="3" type="noConversion"/>
  </si>
  <si>
    <t>婚姻情况</t>
    <phoneticPr fontId="3" type="noConversion"/>
  </si>
  <si>
    <t>逾期行为数据</t>
    <phoneticPr fontId="2" type="noConversion"/>
  </si>
  <si>
    <t>还款行为数据</t>
    <phoneticPr fontId="2" type="noConversion"/>
  </si>
  <si>
    <t>最近6期最大逾期天数</t>
    <phoneticPr fontId="3" type="noConversion"/>
  </si>
  <si>
    <t>最近1期逾期天数</t>
    <phoneticPr fontId="3" type="noConversion"/>
  </si>
  <si>
    <t>历史最大逾期状态</t>
    <phoneticPr fontId="3" type="noConversion"/>
  </si>
  <si>
    <t>最近6期最大逾期状态</t>
    <phoneticPr fontId="3" type="noConversion"/>
  </si>
  <si>
    <t>最近3期最大逾期状态</t>
    <phoneticPr fontId="3" type="noConversion"/>
  </si>
  <si>
    <t>最近6期M2次数</t>
    <phoneticPr fontId="3" type="noConversion"/>
  </si>
  <si>
    <t>最近3期最大逾期天数</t>
    <phoneticPr fontId="3" type="noConversion"/>
  </si>
  <si>
    <t>最近3期平均逾期天数(若提前代扣则天数为负)</t>
    <phoneticPr fontId="3" type="noConversion"/>
  </si>
  <si>
    <t>最近6期M1-M2次数</t>
    <phoneticPr fontId="3" type="noConversion"/>
  </si>
  <si>
    <t>首次逾期天数</t>
    <phoneticPr fontId="3" type="noConversion"/>
  </si>
  <si>
    <t>最近2期最大逾期状态</t>
    <phoneticPr fontId="3" type="noConversion"/>
  </si>
  <si>
    <t>最近3期最大还款金额</t>
    <phoneticPr fontId="3" type="noConversion"/>
  </si>
  <si>
    <t>最近1期还款状态</t>
    <phoneticPr fontId="3" type="noConversion"/>
  </si>
  <si>
    <t>最近6期最大还款金额</t>
    <phoneticPr fontId="3" type="noConversion"/>
  </si>
  <si>
    <t>最近6期平均逾期天数</t>
    <phoneticPr fontId="3" type="noConversion"/>
  </si>
  <si>
    <t>最近3期M2次数</t>
    <phoneticPr fontId="3" type="noConversion"/>
  </si>
  <si>
    <t>最近1期还款金额</t>
    <phoneticPr fontId="3" type="noConversion"/>
  </si>
  <si>
    <t>最近3期平均还款金额</t>
    <phoneticPr fontId="3" type="noConversion"/>
  </si>
  <si>
    <t>最近6期平均还款金额</t>
    <phoneticPr fontId="3" type="noConversion"/>
  </si>
  <si>
    <t>最近6期逾期次数</t>
    <phoneticPr fontId="3" type="noConversion"/>
  </si>
  <si>
    <t>最近3期M1-M2次数</t>
    <phoneticPr fontId="3" type="noConversion"/>
  </si>
  <si>
    <t>历史平均逾期次数</t>
    <phoneticPr fontId="3" type="noConversion"/>
  </si>
  <si>
    <t>最近3期M3次数</t>
    <phoneticPr fontId="3" type="noConversion"/>
  </si>
  <si>
    <t>最近6期M2-M3次数</t>
    <phoneticPr fontId="3" type="noConversion"/>
  </si>
  <si>
    <t>最近6期M3次数</t>
    <phoneticPr fontId="3" type="noConversion"/>
  </si>
  <si>
    <t>最近3期逾期次数</t>
    <phoneticPr fontId="3" type="noConversion"/>
  </si>
  <si>
    <t>最近2期逾期次数</t>
    <phoneticPr fontId="3" type="noConversion"/>
  </si>
  <si>
    <t>最近6期M1-M0次数</t>
    <phoneticPr fontId="3" type="noConversion"/>
  </si>
  <si>
    <t>最近6期M1-M1次数</t>
    <phoneticPr fontId="3" type="noConversion"/>
  </si>
  <si>
    <t>最近6期M2-M0次数</t>
    <phoneticPr fontId="3" type="noConversion"/>
  </si>
  <si>
    <t>最近3期M1-M1次数</t>
    <phoneticPr fontId="3" type="noConversion"/>
  </si>
  <si>
    <t>最近3期M2-M3次数</t>
    <phoneticPr fontId="3" type="noConversion"/>
  </si>
  <si>
    <t>最近3期M2-M0次数</t>
    <phoneticPr fontId="3" type="noConversion"/>
  </si>
  <si>
    <t>最近6期M2-M1次数</t>
    <phoneticPr fontId="3" type="noConversion"/>
  </si>
  <si>
    <t>平均逾期期数</t>
    <phoneticPr fontId="3" type="noConversion"/>
  </si>
  <si>
    <t>最近2期逾期期数</t>
    <phoneticPr fontId="3" type="noConversion"/>
  </si>
  <si>
    <t>学历</t>
    <phoneticPr fontId="2" type="noConversion"/>
  </si>
  <si>
    <t>最近3期逾期期数</t>
    <phoneticPr fontId="3" type="noConversion"/>
  </si>
  <si>
    <t>最近3期M1-M0次数</t>
    <phoneticPr fontId="3" type="noConversion"/>
  </si>
  <si>
    <t>最近3期M2-M1次数</t>
    <phoneticPr fontId="3" type="noConversion"/>
  </si>
  <si>
    <t>首次逾期发生期数</t>
    <phoneticPr fontId="3" type="noConversion"/>
  </si>
  <si>
    <t>最近6期M3-M1次数</t>
    <phoneticPr fontId="3" type="noConversion"/>
  </si>
  <si>
    <t>最近6期逾期期数</t>
    <phoneticPr fontId="3" type="noConversion"/>
  </si>
  <si>
    <t>是否首逾60天</t>
    <phoneticPr fontId="3" type="noConversion"/>
  </si>
  <si>
    <t>最近3期M3-M0次数</t>
    <phoneticPr fontId="3" type="noConversion"/>
  </si>
  <si>
    <t>是否首逾30天</t>
    <phoneticPr fontId="3" type="noConversion"/>
  </si>
  <si>
    <t>最近3期M3-M1次数</t>
  </si>
  <si>
    <t>是否首逾90天</t>
    <phoneticPr fontId="3" type="noConversion"/>
  </si>
  <si>
    <t>最近6期M3-M0次数</t>
  </si>
  <si>
    <t>是否首逾3天</t>
    <phoneticPr fontId="3" type="noConversion"/>
  </si>
  <si>
    <t>是否首逾5天</t>
  </si>
  <si>
    <t>是否首逾1天</t>
  </si>
  <si>
    <t>是否首逾15天</t>
  </si>
  <si>
    <t>是否首逾7天</t>
  </si>
  <si>
    <t>放款本金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</si>
</sst>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yy\-m"/>
    <numFmt numFmtId="177" formatCode="_ * #,##0_ ;_ * \-#,##0_ ;_ * &quot;-&quot;??_ ;_ @_ "/>
    <numFmt numFmtId="178" formatCode="0.0%"/>
    <numFmt numFmtId="179" formatCode="0_);[Red]\(0\)"/>
    <numFmt numFmtId="180" formatCode="0.00_);[Red]\(0.00\)"/>
    <numFmt numFmtId="181" formatCode="mm\-dd"/>
    <numFmt numFmtId="182" formatCode="0.0"/>
  </numFmts>
  <fonts count="24">
    <font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8"/>
      <name val="Arial Unicode MS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"/>
      <color theme="1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rgb="FF00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sz val="10"/>
      <name val="Arial Unicode MS"/>
      <family val="2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/>
    <xf numFmtId="9" fontId="0" fillId="0" borderId="0" xfId="0" applyNumberFormat="1">
      <alignment vertic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9" fillId="2" borderId="2" xfId="2" applyFont="1" applyFill="1" applyBorder="1" applyAlignment="1">
      <alignment horizontal="center" vertical="center"/>
    </xf>
    <xf numFmtId="177" fontId="9" fillId="2" borderId="2" xfId="3" applyNumberFormat="1" applyFont="1" applyFill="1" applyBorder="1" applyAlignment="1">
      <alignment horizontal="center" vertical="center"/>
    </xf>
    <xf numFmtId="178" fontId="9" fillId="2" borderId="2" xfId="1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178" fontId="9" fillId="3" borderId="2" xfId="1" applyNumberFormat="1" applyFont="1" applyFill="1" applyBorder="1" applyAlignment="1">
      <alignment horizontal="center" vertical="center"/>
    </xf>
    <xf numFmtId="177" fontId="0" fillId="0" borderId="2" xfId="0" applyNumberFormat="1" applyBorder="1" applyAlignment="1"/>
    <xf numFmtId="10" fontId="0" fillId="0" borderId="2" xfId="1" applyNumberFormat="1" applyFont="1" applyBorder="1" applyAlignment="1"/>
    <xf numFmtId="10" fontId="0" fillId="3" borderId="2" xfId="1" applyNumberFormat="1" applyFont="1" applyFill="1" applyBorder="1" applyAlignment="1"/>
    <xf numFmtId="177" fontId="0" fillId="0" borderId="0" xfId="1" applyNumberFormat="1" applyFont="1" applyBorder="1" applyAlignment="1"/>
    <xf numFmtId="10" fontId="0" fillId="0" borderId="0" xfId="1" applyNumberFormat="1" applyFont="1" applyBorder="1" applyAlignment="1"/>
    <xf numFmtId="10" fontId="0" fillId="3" borderId="0" xfId="1" applyNumberFormat="1" applyFont="1" applyFill="1" applyBorder="1" applyAlignment="1"/>
    <xf numFmtId="0" fontId="9" fillId="2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left" vertical="center"/>
    </xf>
    <xf numFmtId="0" fontId="9" fillId="2" borderId="3" xfId="2" applyFont="1" applyFill="1" applyBorder="1" applyAlignment="1">
      <alignment horizontal="center" vertical="center"/>
    </xf>
    <xf numFmtId="177" fontId="0" fillId="0" borderId="0" xfId="0" applyNumberFormat="1" applyAlignment="1"/>
    <xf numFmtId="0" fontId="0" fillId="3" borderId="4" xfId="0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0" fontId="0" fillId="3" borderId="4" xfId="4" applyNumberFormat="1" applyFont="1" applyFill="1" applyBorder="1" applyAlignment="1">
      <alignment horizontal="center" vertical="center" wrapText="1"/>
    </xf>
    <xf numFmtId="0" fontId="0" fillId="3" borderId="4" xfId="1" applyNumberFormat="1" applyFont="1" applyFill="1" applyBorder="1" applyAlignment="1">
      <alignment horizontal="center" vertical="center" wrapText="1"/>
    </xf>
    <xf numFmtId="179" fontId="0" fillId="3" borderId="4" xfId="1" applyNumberFormat="1" applyFont="1" applyFill="1" applyBorder="1" applyAlignment="1">
      <alignment horizontal="center" vertical="center" wrapText="1"/>
    </xf>
    <xf numFmtId="10" fontId="0" fillId="3" borderId="4" xfId="1" applyNumberFormat="1" applyFont="1" applyFill="1" applyBorder="1" applyAlignment="1">
      <alignment horizontal="center" vertical="center" wrapText="1"/>
    </xf>
    <xf numFmtId="0" fontId="12" fillId="3" borderId="4" xfId="1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right" vertical="center"/>
    </xf>
    <xf numFmtId="14" fontId="12" fillId="4" borderId="2" xfId="0" applyNumberFormat="1" applyFont="1" applyFill="1" applyBorder="1" applyAlignment="1">
      <alignment horizontal="right" vertical="center"/>
    </xf>
    <xf numFmtId="177" fontId="12" fillId="4" borderId="2" xfId="0" applyNumberFormat="1" applyFont="1" applyFill="1" applyBorder="1" applyAlignment="1">
      <alignment horizontal="right" vertical="center"/>
    </xf>
    <xf numFmtId="179" fontId="12" fillId="4" borderId="2" xfId="0" applyNumberFormat="1" applyFont="1" applyFill="1" applyBorder="1" applyAlignment="1">
      <alignment horizontal="right" vertical="center"/>
    </xf>
    <xf numFmtId="10" fontId="12" fillId="4" borderId="2" xfId="0" applyNumberFormat="1" applyFont="1" applyFill="1" applyBorder="1" applyAlignment="1">
      <alignment horizontal="right" vertical="center"/>
    </xf>
    <xf numFmtId="0" fontId="14" fillId="5" borderId="2" xfId="0" applyFont="1" applyFill="1" applyBorder="1">
      <alignment vertical="center"/>
    </xf>
    <xf numFmtId="0" fontId="14" fillId="5" borderId="2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16" fillId="0" borderId="2" xfId="0" applyFont="1" applyBorder="1" applyAlignment="1">
      <alignment vertical="center" wrapText="1"/>
    </xf>
    <xf numFmtId="0" fontId="16" fillId="0" borderId="2" xfId="0" quotePrefix="1" applyFont="1" applyBorder="1" applyAlignment="1">
      <alignment vertical="center" wrapText="1"/>
    </xf>
    <xf numFmtId="43" fontId="0" fillId="0" borderId="0" xfId="0" applyNumberFormat="1">
      <alignment vertical="center"/>
    </xf>
    <xf numFmtId="14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right" vertical="center"/>
    </xf>
    <xf numFmtId="180" fontId="17" fillId="6" borderId="2" xfId="0" applyNumberFormat="1" applyFont="1" applyFill="1" applyBorder="1" applyAlignment="1">
      <alignment vertical="top"/>
    </xf>
    <xf numFmtId="181" fontId="16" fillId="0" borderId="0" xfId="0" applyNumberFormat="1" applyFont="1" applyAlignment="1">
      <alignment horizontal="right" vertical="center"/>
    </xf>
    <xf numFmtId="58" fontId="16" fillId="0" borderId="0" xfId="0" applyNumberFormat="1" applyFont="1" applyAlignment="1">
      <alignment horizontal="right" vertical="center"/>
    </xf>
    <xf numFmtId="0" fontId="17" fillId="7" borderId="4" xfId="0" applyFont="1" applyFill="1" applyBorder="1" applyAlignment="1">
      <alignment vertical="top"/>
    </xf>
    <xf numFmtId="0" fontId="17" fillId="7" borderId="2" xfId="0" applyFont="1" applyFill="1" applyBorder="1" applyAlignment="1">
      <alignment horizontal="center" vertical="center"/>
    </xf>
    <xf numFmtId="180" fontId="19" fillId="9" borderId="2" xfId="0" applyNumberFormat="1" applyFont="1" applyFill="1" applyBorder="1" applyAlignment="1">
      <alignment vertical="top"/>
    </xf>
    <xf numFmtId="0" fontId="18" fillId="0" borderId="2" xfId="0" applyFont="1" applyBorder="1" applyAlignment="1">
      <alignment horizontal="right" vertical="center"/>
    </xf>
    <xf numFmtId="178" fontId="16" fillId="0" borderId="2" xfId="1" applyNumberFormat="1" applyFont="1" applyFill="1" applyBorder="1" applyAlignment="1">
      <alignment horizontal="right" vertical="center"/>
    </xf>
    <xf numFmtId="10" fontId="19" fillId="0" borderId="2" xfId="1" applyNumberFormat="1" applyFont="1" applyBorder="1" applyAlignment="1">
      <alignment horizontal="right" vertical="center"/>
    </xf>
    <xf numFmtId="179" fontId="19" fillId="0" borderId="2" xfId="0" applyNumberFormat="1" applyFont="1" applyBorder="1" applyAlignment="1">
      <alignment horizontal="right" vertical="center"/>
    </xf>
    <xf numFmtId="180" fontId="20" fillId="9" borderId="2" xfId="0" applyNumberFormat="1" applyFont="1" applyFill="1" applyBorder="1" applyAlignment="1">
      <alignment vertical="top"/>
    </xf>
    <xf numFmtId="177" fontId="19" fillId="0" borderId="2" xfId="4" applyNumberFormat="1" applyFont="1" applyFill="1" applyBorder="1" applyAlignment="1">
      <alignment horizontal="right" vertical="center" wrapText="1"/>
    </xf>
    <xf numFmtId="1" fontId="19" fillId="0" borderId="2" xfId="1" applyNumberFormat="1" applyFont="1" applyBorder="1" applyAlignment="1">
      <alignment horizontal="right" vertical="center"/>
    </xf>
    <xf numFmtId="180" fontId="20" fillId="3" borderId="2" xfId="0" applyNumberFormat="1" applyFont="1" applyFill="1" applyBorder="1" applyAlignment="1">
      <alignment vertical="top"/>
    </xf>
    <xf numFmtId="177" fontId="19" fillId="0" borderId="2" xfId="4" applyNumberFormat="1" applyFont="1" applyFill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177" fontId="16" fillId="0" borderId="2" xfId="4" applyNumberFormat="1" applyFont="1" applyBorder="1" applyAlignment="1">
      <alignment horizontal="right" vertical="center"/>
    </xf>
    <xf numFmtId="179" fontId="16" fillId="0" borderId="2" xfId="0" applyNumberFormat="1" applyFont="1" applyBorder="1" applyAlignment="1">
      <alignment horizontal="right" vertical="center"/>
    </xf>
    <xf numFmtId="178" fontId="19" fillId="0" borderId="2" xfId="1" applyNumberFormat="1" applyFont="1" applyFill="1" applyBorder="1" applyAlignment="1">
      <alignment horizontal="right" vertical="center"/>
    </xf>
    <xf numFmtId="178" fontId="19" fillId="0" borderId="2" xfId="1" applyNumberFormat="1" applyFont="1" applyFill="1" applyBorder="1" applyAlignment="1">
      <alignment horizontal="right" vertical="center" wrapText="1"/>
    </xf>
    <xf numFmtId="0" fontId="21" fillId="3" borderId="2" xfId="0" applyFont="1" applyFill="1" applyBorder="1" applyAlignment="1">
      <alignment vertical="top"/>
    </xf>
    <xf numFmtId="179" fontId="19" fillId="0" borderId="2" xfId="1" applyNumberFormat="1" applyFont="1" applyFill="1" applyBorder="1" applyAlignment="1">
      <alignment horizontal="right" vertical="center"/>
    </xf>
    <xf numFmtId="0" fontId="19" fillId="0" borderId="2" xfId="1" applyNumberFormat="1" applyFont="1" applyFill="1" applyBorder="1" applyAlignment="1">
      <alignment horizontal="right" vertical="center"/>
    </xf>
    <xf numFmtId="0" fontId="19" fillId="0" borderId="2" xfId="1" applyNumberFormat="1" applyFont="1" applyFill="1" applyBorder="1" applyAlignment="1">
      <alignment horizontal="right" vertical="center" wrapText="1"/>
    </xf>
    <xf numFmtId="1" fontId="19" fillId="0" borderId="2" xfId="1" applyNumberFormat="1" applyFont="1" applyFill="1" applyBorder="1" applyAlignment="1">
      <alignment horizontal="right" vertical="center" wrapText="1"/>
    </xf>
    <xf numFmtId="178" fontId="16" fillId="0" borderId="2" xfId="1" applyNumberFormat="1" applyFont="1" applyBorder="1" applyAlignment="1">
      <alignment horizontal="right" vertical="center"/>
    </xf>
    <xf numFmtId="180" fontId="16" fillId="0" borderId="0" xfId="0" applyNumberFormat="1" applyFont="1" applyAlignment="1">
      <alignment horizontal="right" vertical="center"/>
    </xf>
    <xf numFmtId="9" fontId="16" fillId="0" borderId="2" xfId="1" applyFont="1" applyBorder="1" applyAlignment="1">
      <alignment horizontal="right" vertical="center"/>
    </xf>
    <xf numFmtId="0" fontId="19" fillId="0" borderId="2" xfId="4" applyNumberFormat="1" applyFont="1" applyFill="1" applyBorder="1" applyAlignment="1">
      <alignment horizontal="right" vertical="center" wrapText="1"/>
    </xf>
    <xf numFmtId="182" fontId="19" fillId="0" borderId="2" xfId="1" applyNumberFormat="1" applyFont="1" applyFill="1" applyBorder="1" applyAlignment="1">
      <alignment horizontal="right" vertical="center"/>
    </xf>
    <xf numFmtId="1" fontId="19" fillId="0" borderId="2" xfId="4" applyNumberFormat="1" applyFont="1" applyFill="1" applyBorder="1" applyAlignment="1">
      <alignment horizontal="right" vertical="center" wrapText="1"/>
    </xf>
    <xf numFmtId="0" fontId="22" fillId="3" borderId="2" xfId="0" applyFont="1" applyFill="1" applyBorder="1" applyAlignment="1">
      <alignment vertical="top"/>
    </xf>
    <xf numFmtId="179" fontId="19" fillId="0" borderId="2" xfId="1" applyNumberFormat="1" applyFont="1" applyFill="1" applyBorder="1" applyAlignment="1">
      <alignment horizontal="right" vertical="center" wrapText="1"/>
    </xf>
    <xf numFmtId="1" fontId="19" fillId="0" borderId="2" xfId="1" applyNumberFormat="1" applyFont="1" applyFill="1" applyBorder="1" applyAlignment="1">
      <alignment horizontal="right" vertical="center"/>
    </xf>
    <xf numFmtId="180" fontId="16" fillId="0" borderId="2" xfId="0" applyNumberFormat="1" applyFont="1" applyBorder="1" applyAlignment="1">
      <alignment horizontal="right" vertical="center"/>
    </xf>
    <xf numFmtId="177" fontId="19" fillId="0" borderId="2" xfId="4" applyNumberFormat="1" applyFont="1" applyBorder="1" applyAlignment="1">
      <alignment horizontal="right" vertical="center"/>
    </xf>
    <xf numFmtId="177" fontId="19" fillId="0" borderId="4" xfId="4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right" vertical="center"/>
    </xf>
    <xf numFmtId="14" fontId="23" fillId="10" borderId="8" xfId="0" applyNumberFormat="1" applyFont="1" applyFill="1" applyBorder="1" applyAlignment="1">
      <alignment horizontal="center" vertical="center"/>
    </xf>
    <xf numFmtId="177" fontId="23" fillId="10" borderId="8" xfId="4" applyNumberFormat="1" applyFont="1" applyFill="1" applyBorder="1" applyAlignment="1">
      <alignment horizontal="center" vertical="center"/>
    </xf>
    <xf numFmtId="0" fontId="23" fillId="10" borderId="8" xfId="1" applyNumberFormat="1" applyFont="1" applyFill="1" applyBorder="1" applyAlignment="1">
      <alignment horizontal="center" vertical="center"/>
    </xf>
    <xf numFmtId="10" fontId="23" fillId="10" borderId="8" xfId="1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77" fontId="12" fillId="0" borderId="9" xfId="0" applyNumberFormat="1" applyFont="1" applyBorder="1" applyAlignment="1">
      <alignment horizontal="center" vertical="center"/>
    </xf>
    <xf numFmtId="10" fontId="12" fillId="0" borderId="10" xfId="0" applyNumberFormat="1" applyFont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177" fontId="12" fillId="11" borderId="9" xfId="0" applyNumberFormat="1" applyFont="1" applyFill="1" applyBorder="1" applyAlignment="1">
      <alignment horizontal="center" vertical="center"/>
    </xf>
    <xf numFmtId="10" fontId="12" fillId="11" borderId="1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8" fontId="19" fillId="0" borderId="5" xfId="1" applyNumberFormat="1" applyFont="1" applyFill="1" applyBorder="1" applyAlignment="1">
      <alignment horizontal="center" vertical="center" wrapText="1"/>
    </xf>
    <xf numFmtId="178" fontId="19" fillId="0" borderId="7" xfId="1" applyNumberFormat="1" applyFont="1" applyFill="1" applyBorder="1" applyAlignment="1">
      <alignment horizontal="center" vertical="center" wrapText="1"/>
    </xf>
    <xf numFmtId="178" fontId="19" fillId="0" borderId="6" xfId="1" applyNumberFormat="1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178" fontId="19" fillId="0" borderId="5" xfId="1" applyNumberFormat="1" applyFont="1" applyFill="1" applyBorder="1" applyAlignment="1">
      <alignment horizontal="center" vertical="center"/>
    </xf>
    <xf numFmtId="178" fontId="19" fillId="0" borderId="7" xfId="1" applyNumberFormat="1" applyFont="1" applyFill="1" applyBorder="1" applyAlignment="1">
      <alignment horizontal="center" vertical="center"/>
    </xf>
    <xf numFmtId="178" fontId="19" fillId="0" borderId="6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5">
    <cellStyle name="百分比" xfId="1" builtinId="5"/>
    <cellStyle name="常规" xfId="0" builtinId="0"/>
    <cellStyle name="常规 2 3" xfId="2"/>
    <cellStyle name="千位分隔" xfId="4" builtinId="3"/>
    <cellStyle name="千位分隔 2 2" xfId="3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策略与模型入催率比较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模型与策略的出催率比较!$C$3</c:f>
              <c:strCache>
                <c:ptCount val="1"/>
                <c:pt idx="0">
                  <c:v>5月策略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模型与策略的出催率比较!$B$4:$B$10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模型与策略的出催率比较!$C$4:$C$10</c:f>
              <c:numCache>
                <c:formatCode>0%</c:formatCode>
                <c:ptCount val="7"/>
                <c:pt idx="0">
                  <c:v>0.4</c:v>
                </c:pt>
                <c:pt idx="1">
                  <c:v>0.44</c:v>
                </c:pt>
                <c:pt idx="2">
                  <c:v>0.42</c:v>
                </c:pt>
                <c:pt idx="3">
                  <c:v>0.5</c:v>
                </c:pt>
                <c:pt idx="4">
                  <c:v>0.45</c:v>
                </c:pt>
                <c:pt idx="5">
                  <c:v>0.42</c:v>
                </c:pt>
                <c:pt idx="6">
                  <c:v>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E-43D9-BD91-0BE531126B87}"/>
            </c:ext>
          </c:extLst>
        </c:ser>
        <c:ser>
          <c:idx val="2"/>
          <c:order val="1"/>
          <c:tx>
            <c:strRef>
              <c:f>模型与策略的出催率比较!$D$3</c:f>
              <c:strCache>
                <c:ptCount val="1"/>
                <c:pt idx="0">
                  <c:v>6月模型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模型与策略的出催率比较!$B$4:$B$10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模型与策略的出催率比较!$D$4:$D$10</c:f>
              <c:numCache>
                <c:formatCode>0%</c:formatCode>
                <c:ptCount val="7"/>
                <c:pt idx="0">
                  <c:v>0.2</c:v>
                </c:pt>
                <c:pt idx="1">
                  <c:v>0.23</c:v>
                </c:pt>
                <c:pt idx="2">
                  <c:v>0.24</c:v>
                </c:pt>
                <c:pt idx="3">
                  <c:v>0.26</c:v>
                </c:pt>
                <c:pt idx="4">
                  <c:v>0.22</c:v>
                </c:pt>
                <c:pt idx="5">
                  <c:v>0.25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3E-43D9-BD91-0BE53112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1504"/>
        <c:axId val="222422064"/>
      </c:lineChart>
      <c:catAx>
        <c:axId val="2224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422064"/>
        <c:crosses val="autoZero"/>
        <c:auto val="1"/>
        <c:lblAlgn val="ctr"/>
        <c:lblOffset val="100"/>
        <c:noMultiLvlLbl val="0"/>
      </c:catAx>
      <c:valAx>
        <c:axId val="2224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4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40</xdr:row>
      <xdr:rowOff>95250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83CA4153-278F-4332-86BE-D8D84E507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15400" cy="695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33336</xdr:rowOff>
    </xdr:from>
    <xdr:to>
      <xdr:col>7</xdr:col>
      <xdr:colOff>142875</xdr:colOff>
      <xdr:row>19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0C130D2-BDD5-4A4F-BDE0-BCC3F38DE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7.&#30058;&#33540;&#23398;&#38498;&#24320;&#35838;&#21862;\0730for%20mary\&#20652;&#25910;&#30417;&#25511;&#26085;&#252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"/>
      <sheetName val="DD"/>
      <sheetName val="Recovery "/>
      <sheetName val="滚比"/>
      <sheetName val="定义"/>
      <sheetName val="数据"/>
      <sheetName val="数据1"/>
    </sheetNames>
    <sheetDataSet>
      <sheetData sheetId="0"/>
      <sheetData sheetId="1">
        <row r="2">
          <cell r="R2">
            <v>0.18547055586130984</v>
          </cell>
          <cell r="S2">
            <v>0.13483764446890478</v>
          </cell>
          <cell r="T2">
            <v>6.7694001100715467E-2</v>
          </cell>
          <cell r="U2">
            <v>4.0176114474408366E-2</v>
          </cell>
          <cell r="W2">
            <v>0.13654618473895583</v>
          </cell>
          <cell r="X2">
            <v>7.7643908969210168E-2</v>
          </cell>
          <cell r="Y2">
            <v>4.1499330655957165E-2</v>
          </cell>
          <cell r="Z2">
            <v>1.8741633199464525E-2</v>
          </cell>
          <cell r="AA2">
            <v>0.23076923076923078</v>
          </cell>
          <cell r="AB2">
            <v>0.24358974358974358</v>
          </cell>
          <cell r="AD2">
            <v>0.17121684867394696</v>
          </cell>
          <cell r="AE2">
            <v>0.11817472698907956</v>
          </cell>
          <cell r="AF2">
            <v>6.0062402496099843E-2</v>
          </cell>
          <cell r="AG2">
            <v>3.3931357254290175E-2</v>
          </cell>
          <cell r="AH2">
            <v>0.23418803418803419</v>
          </cell>
        </row>
        <row r="3">
          <cell r="R3">
            <v>0.2404975812024879</v>
          </cell>
          <cell r="S3">
            <v>0.17346233586731169</v>
          </cell>
          <cell r="T3">
            <v>0.11541119557705598</v>
          </cell>
          <cell r="U3">
            <v>3.3172080165860401E-2</v>
          </cell>
          <cell r="W3">
            <v>0.18518518518518517</v>
          </cell>
          <cell r="X3">
            <v>0.12002743484224966</v>
          </cell>
          <cell r="Y3">
            <v>3.4293552812071332E-2</v>
          </cell>
          <cell r="Z3">
            <v>1.0973936899862825E-2</v>
          </cell>
          <cell r="AA3">
            <v>0.31325301204819278</v>
          </cell>
          <cell r="AB3">
            <v>0.45270270270270269</v>
          </cell>
          <cell r="AD3">
            <v>0.21273666092943203</v>
          </cell>
          <cell r="AE3">
            <v>0.14664371772805507</v>
          </cell>
          <cell r="AF3">
            <v>7.4698795180722893E-2</v>
          </cell>
          <cell r="AG3">
            <v>2.2030981067125647E-2</v>
          </cell>
          <cell r="AH3">
            <v>0.34991119005328597</v>
          </cell>
        </row>
        <row r="4">
          <cell r="R4">
            <v>0.19337016574585636</v>
          </cell>
          <cell r="S4">
            <v>0.17058011049723756</v>
          </cell>
          <cell r="T4">
            <v>0.1457182320441989</v>
          </cell>
          <cell r="U4">
            <v>4.3508287292817679E-2</v>
          </cell>
          <cell r="W4">
            <v>0.10278113663845223</v>
          </cell>
          <cell r="X4">
            <v>7.0133010882708582E-2</v>
          </cell>
          <cell r="Y4">
            <v>2.2974607013301087E-2</v>
          </cell>
          <cell r="Z4">
            <v>6.0459492140266021E-3</v>
          </cell>
          <cell r="AA4">
            <v>6.9473684210526312E-2</v>
          </cell>
          <cell r="AB4">
            <v>0.14792899408284024</v>
          </cell>
          <cell r="AD4">
            <v>0.16043956043956045</v>
          </cell>
          <cell r="AE4">
            <v>0.13406593406593406</v>
          </cell>
          <cell r="AF4">
            <v>0.1010989010989011</v>
          </cell>
          <cell r="AG4">
            <v>2.989010989010989E-2</v>
          </cell>
          <cell r="AH4">
            <v>9.0062111801242239E-2</v>
          </cell>
        </row>
        <row r="5">
          <cell r="R5">
            <v>0.15259488768396592</v>
          </cell>
          <cell r="S5">
            <v>0.10147172734314484</v>
          </cell>
          <cell r="T5">
            <v>4.8799380325329204E-2</v>
          </cell>
          <cell r="U5">
            <v>8.2106893880712628E-2</v>
          </cell>
          <cell r="W5">
            <v>8.8357588357588362E-2</v>
          </cell>
          <cell r="X5">
            <v>5.3014553014553017E-2</v>
          </cell>
          <cell r="Y5">
            <v>1.9750519750519752E-2</v>
          </cell>
          <cell r="Z5">
            <v>7.2765072765072769E-3</v>
          </cell>
          <cell r="AA5">
            <v>0.16666666666666666</v>
          </cell>
          <cell r="AB5">
            <v>0.25153374233128833</v>
          </cell>
          <cell r="AD5">
            <v>0.12516644474034622</v>
          </cell>
          <cell r="AE5">
            <v>8.078118064802485E-2</v>
          </cell>
          <cell r="AF5">
            <v>3.6395916555703504E-2</v>
          </cell>
          <cell r="AG5">
            <v>5.0155348424323128E-2</v>
          </cell>
          <cell r="AH5">
            <v>0.18494055482166447</v>
          </cell>
        </row>
        <row r="6">
          <cell r="R6">
            <v>0.17848699763593381</v>
          </cell>
          <cell r="S6">
            <v>0.12884160756501181</v>
          </cell>
          <cell r="T6">
            <v>6.9739952718676126E-2</v>
          </cell>
          <cell r="U6">
            <v>7.5650118203309691E-2</v>
          </cell>
          <cell r="W6">
            <v>9.2868988391376445E-2</v>
          </cell>
          <cell r="X6">
            <v>6.3847429519071311E-2</v>
          </cell>
          <cell r="Y6">
            <v>3.3996683250414592E-2</v>
          </cell>
          <cell r="Z6">
            <v>6.6334991708126038E-3</v>
          </cell>
          <cell r="AA6">
            <v>9.7560975609756101E-2</v>
          </cell>
          <cell r="AB6">
            <v>0.20134228187919462</v>
          </cell>
          <cell r="AD6">
            <v>0.12816764132553607</v>
          </cell>
          <cell r="AE6">
            <v>9.0643274853801165E-2</v>
          </cell>
          <cell r="AF6">
            <v>4.8732943469785572E-2</v>
          </cell>
          <cell r="AG6">
            <v>3.5087719298245612E-2</v>
          </cell>
          <cell r="AH6">
            <v>0.12168486739469579</v>
          </cell>
        </row>
        <row r="7">
          <cell r="R7">
            <v>0.27837259100642398</v>
          </cell>
          <cell r="S7">
            <v>0.19771591720199858</v>
          </cell>
          <cell r="T7">
            <v>0.11991434689507495</v>
          </cell>
          <cell r="U7">
            <v>2.6409707351891507E-2</v>
          </cell>
          <cell r="W7">
            <v>0.14547304170905392</v>
          </cell>
          <cell r="X7">
            <v>7.6297049847405901E-2</v>
          </cell>
          <cell r="Y7">
            <v>1.9328585961342827E-2</v>
          </cell>
          <cell r="Z7">
            <v>1.1190233977619531E-2</v>
          </cell>
          <cell r="AA7">
            <v>0.140625</v>
          </cell>
          <cell r="AB7">
            <v>0.10857142857142857</v>
          </cell>
          <cell r="AD7">
            <v>0.22357382550335569</v>
          </cell>
          <cell r="AE7">
            <v>0.1476510067114094</v>
          </cell>
          <cell r="AF7">
            <v>7.8439597315436246E-2</v>
          </cell>
          <cell r="AG7">
            <v>2.0134228187919462E-2</v>
          </cell>
          <cell r="AH7">
            <v>0.13162118780096307</v>
          </cell>
        </row>
        <row r="8">
          <cell r="R8">
            <v>0.2462686567164179</v>
          </cell>
          <cell r="S8">
            <v>0.19929762949956101</v>
          </cell>
          <cell r="T8">
            <v>0.14661984196663741</v>
          </cell>
          <cell r="U8">
            <v>3.9508340649692712E-2</v>
          </cell>
          <cell r="W8">
            <v>7.6086956521739135E-2</v>
          </cell>
          <cell r="X8">
            <v>5.331262939958592E-2</v>
          </cell>
          <cell r="Y8">
            <v>2.8985507246376812E-2</v>
          </cell>
          <cell r="Z8">
            <v>5.175983436853002E-3</v>
          </cell>
          <cell r="AA8">
            <v>0.17330677290836655</v>
          </cell>
          <cell r="AB8">
            <v>1</v>
          </cell>
          <cell r="AD8">
            <v>0.1681710213776722</v>
          </cell>
          <cell r="AE8">
            <v>0.1323040380047506</v>
          </cell>
          <cell r="AF8">
            <v>9.2636579572446559E-2</v>
          </cell>
          <cell r="AG8">
            <v>2.3752969121140142E-2</v>
          </cell>
          <cell r="AH8">
            <v>0.36641221374045801</v>
          </cell>
        </row>
        <row r="9">
          <cell r="R9">
            <v>0.23056443024494142</v>
          </cell>
          <cell r="S9">
            <v>0.17412140575079874</v>
          </cell>
          <cell r="T9">
            <v>0.11661341853035144</v>
          </cell>
          <cell r="U9">
            <v>4.6858359957401494E-2</v>
          </cell>
          <cell r="W9">
            <v>6.2455642299503192E-2</v>
          </cell>
          <cell r="X9">
            <v>4.6132008516678494E-2</v>
          </cell>
          <cell r="Y9">
            <v>2.2001419446415899E-2</v>
          </cell>
          <cell r="Z9">
            <v>1.4194464158977998E-2</v>
          </cell>
          <cell r="AA9">
            <v>0.11993517017828201</v>
          </cell>
          <cell r="AB9">
            <v>0.23645320197044334</v>
          </cell>
          <cell r="AD9">
            <v>0.15850319440219043</v>
          </cell>
          <cell r="AE9">
            <v>0.11925768177669607</v>
          </cell>
          <cell r="AF9">
            <v>7.6057195010648004E-2</v>
          </cell>
          <cell r="AG9">
            <v>3.2856708244599936E-2</v>
          </cell>
          <cell r="AH9">
            <v>0.14878048780487804</v>
          </cell>
        </row>
        <row r="10">
          <cell r="R10">
            <v>0.24760383386581469</v>
          </cell>
          <cell r="S10">
            <v>0.20074547390841321</v>
          </cell>
          <cell r="T10">
            <v>0.1182108626198083</v>
          </cell>
          <cell r="U10">
            <v>4.7390841320553781E-2</v>
          </cell>
          <cell r="W10">
            <v>7.174556213017752E-2</v>
          </cell>
          <cell r="X10">
            <v>3.9201183431952662E-2</v>
          </cell>
          <cell r="Y10">
            <v>1.5532544378698224E-2</v>
          </cell>
          <cell r="Z10">
            <v>5.9171597633136093E-3</v>
          </cell>
          <cell r="AA10">
            <v>8.8555858310626706E-2</v>
          </cell>
          <cell r="AB10">
            <v>3.4482758620689655E-2</v>
          </cell>
          <cell r="AD10">
            <v>0.1739938080495356</v>
          </cell>
          <cell r="AE10">
            <v>0.13312693498452013</v>
          </cell>
          <cell r="AF10">
            <v>7.5232198142414858E-2</v>
          </cell>
          <cell r="AG10">
            <v>3.0030959752321982E-2</v>
          </cell>
          <cell r="AH10">
            <v>7.6840981856990398E-2</v>
          </cell>
        </row>
        <row r="11">
          <cell r="R11">
            <v>0.2632135306553911</v>
          </cell>
          <cell r="S11">
            <v>0.1897463002114165</v>
          </cell>
          <cell r="T11">
            <v>8.9852008456659624E-2</v>
          </cell>
          <cell r="U11">
            <v>3.7526427061310784E-2</v>
          </cell>
          <cell r="W11">
            <v>8.3969465648854963E-2</v>
          </cell>
          <cell r="X11">
            <v>4.8982188295165395E-2</v>
          </cell>
          <cell r="Y11">
            <v>2.0992366412213741E-2</v>
          </cell>
          <cell r="Z11">
            <v>6.3613231552162846E-3</v>
          </cell>
          <cell r="AA11">
            <v>0.19475655430711611</v>
          </cell>
          <cell r="AB11">
            <v>0.1044776119402985</v>
          </cell>
          <cell r="AD11">
            <v>0.18187066974595842</v>
          </cell>
          <cell r="AE11">
            <v>0.12586605080831409</v>
          </cell>
          <cell r="AF11">
            <v>5.8602771362586605E-2</v>
          </cell>
          <cell r="AG11">
            <v>2.3383371824480369E-2</v>
          </cell>
          <cell r="AH11">
            <v>0.17664670658682635</v>
          </cell>
        </row>
        <row r="12">
          <cell r="R12">
            <v>0.24514081713605712</v>
          </cell>
          <cell r="S12">
            <v>0.17532725109083697</v>
          </cell>
          <cell r="T12">
            <v>0.10075366917889726</v>
          </cell>
          <cell r="U12">
            <v>2.9750099166997224E-2</v>
          </cell>
          <cell r="W12">
            <v>4.2128603104212861E-2</v>
          </cell>
          <cell r="X12">
            <v>3.5476718403547672E-2</v>
          </cell>
          <cell r="Y12">
            <v>2.2172949002217297E-2</v>
          </cell>
          <cell r="Z12">
            <v>4.434589800443459E-3</v>
          </cell>
          <cell r="AA12">
            <v>0.1633416458852868</v>
          </cell>
          <cell r="AB12">
            <v>0.17826086956521739</v>
          </cell>
          <cell r="AD12">
            <v>0.17423851316468766</v>
          </cell>
          <cell r="AE12">
            <v>0.12648425400103253</v>
          </cell>
          <cell r="AF12">
            <v>7.3309241094475994E-2</v>
          </cell>
          <cell r="AG12">
            <v>2.0908621579762518E-2</v>
          </cell>
          <cell r="AH12">
            <v>0.16666666666666666</v>
          </cell>
        </row>
        <row r="13">
          <cell r="R13">
            <v>0.27097602739726029</v>
          </cell>
          <cell r="S13">
            <v>0.20205479452054795</v>
          </cell>
          <cell r="T13">
            <v>0.12071917808219178</v>
          </cell>
          <cell r="U13">
            <v>4.0239726027397262E-2</v>
          </cell>
          <cell r="W13">
            <v>7.2521623419827014E-2</v>
          </cell>
          <cell r="X13">
            <v>4.7238855622089154E-2</v>
          </cell>
          <cell r="Y13">
            <v>3.1936127744510975E-2</v>
          </cell>
          <cell r="Z13">
            <v>8.6493679308050561E-3</v>
          </cell>
          <cell r="AA13">
            <v>0.32194480946123522</v>
          </cell>
          <cell r="AB13">
            <v>0.16326530612244897</v>
          </cell>
          <cell r="AD13">
            <v>0.19327949986975776</v>
          </cell>
          <cell r="AE13">
            <v>0.14144308413649387</v>
          </cell>
          <cell r="AF13">
            <v>8.5959885386819479E-2</v>
          </cell>
          <cell r="AG13">
            <v>2.7871841625423287E-2</v>
          </cell>
          <cell r="AH13">
            <v>0.28944618599791011</v>
          </cell>
        </row>
        <row r="14">
          <cell r="R14">
            <v>0.19488472622478387</v>
          </cell>
          <cell r="S14">
            <v>0.1617435158501441</v>
          </cell>
          <cell r="T14">
            <v>0.11419308357348704</v>
          </cell>
          <cell r="U14">
            <v>3.0979827089337175E-2</v>
          </cell>
          <cell r="W14">
            <v>0.10008103727714748</v>
          </cell>
          <cell r="X14">
            <v>6.6450567260940036E-2</v>
          </cell>
          <cell r="Y14">
            <v>2.3905996758508914E-2</v>
          </cell>
          <cell r="Z14">
            <v>4.4570502431118316E-3</v>
          </cell>
          <cell r="AA14">
            <v>0.1259351620947631</v>
          </cell>
          <cell r="AB14">
            <v>0.40707964601769914</v>
          </cell>
          <cell r="AD14">
            <v>0.15026697177726925</v>
          </cell>
          <cell r="AE14">
            <v>0.11689549961861175</v>
          </cell>
          <cell r="AF14">
            <v>7.1700991609458434E-2</v>
          </cell>
          <cell r="AG14">
            <v>1.8497330282227307E-2</v>
          </cell>
          <cell r="AH14">
            <v>0.1877431906614786</v>
          </cell>
        </row>
        <row r="15">
          <cell r="R15">
            <v>0.23515439429928742</v>
          </cell>
          <cell r="S15">
            <v>0.16567695961995249</v>
          </cell>
          <cell r="T15">
            <v>0.11995249406175772</v>
          </cell>
          <cell r="U15">
            <v>9.7387173396674589E-2</v>
          </cell>
          <cell r="W15">
            <v>9.2011019283746553E-2</v>
          </cell>
          <cell r="X15">
            <v>4.8484848484848485E-2</v>
          </cell>
          <cell r="Y15">
            <v>1.4325068870523415E-2</v>
          </cell>
          <cell r="Z15">
            <v>1.1019283746556474E-2</v>
          </cell>
          <cell r="AA15">
            <v>8.0084299262381448E-2</v>
          </cell>
          <cell r="AB15">
            <v>5.6603773584905662E-2</v>
          </cell>
          <cell r="AD15">
            <v>0.1609031151757645</v>
          </cell>
          <cell r="AE15">
            <v>0.10488711060302944</v>
          </cell>
          <cell r="AF15">
            <v>6.5161474707059158E-2</v>
          </cell>
          <cell r="AG15">
            <v>5.2586453272363533E-2</v>
          </cell>
          <cell r="AH15">
            <v>7.4958813838550242E-2</v>
          </cell>
        </row>
        <row r="16">
          <cell r="R16">
            <v>0.18602111394248272</v>
          </cell>
          <cell r="S16">
            <v>0.15362213323625773</v>
          </cell>
          <cell r="T16">
            <v>0.10338551146705496</v>
          </cell>
          <cell r="U16">
            <v>7.2078631234073529E-2</v>
          </cell>
          <cell r="W16">
            <v>0.21802325581395349</v>
          </cell>
          <cell r="X16">
            <v>8.9389534883720936E-2</v>
          </cell>
          <cell r="Y16">
            <v>2.0348837209302327E-2</v>
          </cell>
          <cell r="Z16">
            <v>2.3982558139534885E-2</v>
          </cell>
          <cell r="AA16">
            <v>0.10083256244218317</v>
          </cell>
          <cell r="AB16">
            <v>5.0632911392405063E-2</v>
          </cell>
          <cell r="AD16">
            <v>0.19670143099684695</v>
          </cell>
          <cell r="AE16">
            <v>0.13218530196458889</v>
          </cell>
          <cell r="AF16">
            <v>7.5673053601746296E-2</v>
          </cell>
          <cell r="AG16">
            <v>5.6027164685908321E-2</v>
          </cell>
          <cell r="AH16">
            <v>9.1805766312594836E-2</v>
          </cell>
        </row>
        <row r="17">
          <cell r="R17">
            <v>0.17862165963431786</v>
          </cell>
          <cell r="S17">
            <v>0.13924050632911392</v>
          </cell>
          <cell r="T17">
            <v>9.774964838255977E-2</v>
          </cell>
          <cell r="U17">
            <v>7.4894514767932491E-2</v>
          </cell>
          <cell r="W17">
            <v>0.18331668331668333</v>
          </cell>
          <cell r="X17">
            <v>6.5434565434565439E-2</v>
          </cell>
          <cell r="Y17">
            <v>2.047952047952048E-2</v>
          </cell>
          <cell r="Z17">
            <v>5.994005994005994E-3</v>
          </cell>
          <cell r="AA17">
            <v>0.12951807228915663</v>
          </cell>
          <cell r="AB17">
            <v>0.15</v>
          </cell>
          <cell r="AD17">
            <v>0.18056128765992571</v>
          </cell>
          <cell r="AE17">
            <v>0.10874948411060668</v>
          </cell>
          <cell r="AF17">
            <v>6.5827486586875775E-2</v>
          </cell>
          <cell r="AG17">
            <v>4.643004539826661E-2</v>
          </cell>
          <cell r="AH17">
            <v>0.13322368421052633</v>
          </cell>
        </row>
        <row r="18">
          <cell r="R18">
            <v>0.18172081399500178</v>
          </cell>
          <cell r="S18">
            <v>0.14244912531238843</v>
          </cell>
          <cell r="T18">
            <v>8.8539807211710106E-2</v>
          </cell>
          <cell r="U18">
            <v>6.8903962870403429E-2</v>
          </cell>
          <cell r="W18">
            <v>0.17221030042918456</v>
          </cell>
          <cell r="X18">
            <v>9.1738197424892698E-2</v>
          </cell>
          <cell r="Y18">
            <v>2.8969957081545063E-2</v>
          </cell>
          <cell r="Z18">
            <v>1.5021459227467811E-2</v>
          </cell>
          <cell r="AA18">
            <v>9.1182364729458912E-2</v>
          </cell>
          <cell r="AB18">
            <v>0.24789915966386555</v>
          </cell>
          <cell r="AD18">
            <v>0.17792068595927116</v>
          </cell>
          <cell r="AE18">
            <v>0.12218649517684887</v>
          </cell>
          <cell r="AF18">
            <v>6.4737406216505894E-2</v>
          </cell>
          <cell r="AG18">
            <v>4.7374062165058947E-2</v>
          </cell>
          <cell r="AH18">
            <v>0.12135922330097088</v>
          </cell>
        </row>
        <row r="19">
          <cell r="R19">
            <v>0.18309859154929578</v>
          </cell>
          <cell r="S19">
            <v>0.14185110663983905</v>
          </cell>
          <cell r="T19">
            <v>9.6579476861166996E-2</v>
          </cell>
          <cell r="U19">
            <v>5.4661301140174381E-2</v>
          </cell>
          <cell r="W19">
            <v>0.13067863151991027</v>
          </cell>
          <cell r="X19">
            <v>7.1228266965788004E-2</v>
          </cell>
          <cell r="Y19">
            <v>3.4212002243409985E-2</v>
          </cell>
          <cell r="Z19">
            <v>2.1873247335950644E-2</v>
          </cell>
          <cell r="AA19">
            <v>6.6019417475728162E-2</v>
          </cell>
          <cell r="AB19">
            <v>0.11904761904761904</v>
          </cell>
          <cell r="AD19">
            <v>0.16348373557187829</v>
          </cell>
          <cell r="AE19">
            <v>0.11542497376705142</v>
          </cell>
          <cell r="AF19">
            <v>7.3242392444910806E-2</v>
          </cell>
          <cell r="AG19">
            <v>4.2392444910807972E-2</v>
          </cell>
          <cell r="AH19">
            <v>7.7794561933534748E-2</v>
          </cell>
        </row>
        <row r="20">
          <cell r="R20">
            <v>0.22388059701492538</v>
          </cell>
          <cell r="S20">
            <v>0.16355721393034825</v>
          </cell>
          <cell r="T20">
            <v>0.10696517412935323</v>
          </cell>
          <cell r="U20">
            <v>7.4626865671641784E-2</v>
          </cell>
          <cell r="W20">
            <v>0.13179487179487179</v>
          </cell>
          <cell r="X20">
            <v>6.4102564102564097E-2</v>
          </cell>
          <cell r="Y20">
            <v>2.2564102564102566E-2</v>
          </cell>
          <cell r="Z20">
            <v>1.8461538461538463E-2</v>
          </cell>
          <cell r="AA20">
            <v>6.7269076305220887E-2</v>
          </cell>
          <cell r="AB20">
            <v>0.12760416666666666</v>
          </cell>
          <cell r="AD20">
            <v>0.17341202922990445</v>
          </cell>
          <cell r="AE20">
            <v>0.10905002810567735</v>
          </cell>
          <cell r="AF20">
            <v>6.0708263069139963E-2</v>
          </cell>
          <cell r="AG20">
            <v>4.3844856661045532E-2</v>
          </cell>
          <cell r="AH20">
            <v>8.4057971014492749E-2</v>
          </cell>
        </row>
        <row r="21">
          <cell r="R21">
            <v>0.21048632218844984</v>
          </cell>
          <cell r="S21">
            <v>0.16185410334346503</v>
          </cell>
          <cell r="T21">
            <v>0.10144376899696049</v>
          </cell>
          <cell r="U21">
            <v>3.7993920972644375E-2</v>
          </cell>
          <cell r="W21">
            <v>0.13141683778234087</v>
          </cell>
          <cell r="X21">
            <v>6.5297741273100618E-2</v>
          </cell>
          <cell r="Y21">
            <v>2.3819301848049281E-2</v>
          </cell>
          <cell r="Z21">
            <v>1.1498973305954825E-2</v>
          </cell>
          <cell r="AA21">
            <v>0.08</v>
          </cell>
          <cell r="AB21">
            <v>6.2084257206208429E-2</v>
          </cell>
          <cell r="AD21">
            <v>0.17248865206236433</v>
          </cell>
          <cell r="AE21">
            <v>0.11545293072824156</v>
          </cell>
          <cell r="AF21">
            <v>6.4140517071245309E-2</v>
          </cell>
          <cell r="AG21">
            <v>2.526149595421354E-2</v>
          </cell>
          <cell r="AH21">
            <v>7.4019245003700967E-2</v>
          </cell>
        </row>
        <row r="22">
          <cell r="R22">
            <v>0.20128769908505592</v>
          </cell>
          <cell r="S22">
            <v>0.16333446289393425</v>
          </cell>
          <cell r="T22">
            <v>0.10437139952558455</v>
          </cell>
          <cell r="U22">
            <v>4.5747204337512705E-2</v>
          </cell>
          <cell r="W22">
            <v>9.6927966101694921E-2</v>
          </cell>
          <cell r="X22">
            <v>5.9322033898305086E-2</v>
          </cell>
          <cell r="Y22">
            <v>2.5423728813559324E-2</v>
          </cell>
          <cell r="Z22">
            <v>2.4364406779661018E-2</v>
          </cell>
          <cell r="AA22">
            <v>8.9010989010989014E-2</v>
          </cell>
          <cell r="AB22">
            <v>6.6666666666666666E-2</v>
          </cell>
          <cell r="AD22">
            <v>0.16057036577805331</v>
          </cell>
          <cell r="AE22">
            <v>0.12275263484190949</v>
          </cell>
          <cell r="AF22">
            <v>7.356891919818144E-2</v>
          </cell>
          <cell r="AG22">
            <v>3.7404422401322586E-2</v>
          </cell>
          <cell r="AH22">
            <v>8.145454545454546E-2</v>
          </cell>
        </row>
        <row r="23">
          <cell r="R23">
            <v>0.22437024018746338</v>
          </cell>
          <cell r="S23">
            <v>0.16461628588166374</v>
          </cell>
          <cell r="T23">
            <v>0.10661980082015231</v>
          </cell>
          <cell r="U23">
            <v>7.4985354422964265E-2</v>
          </cell>
          <cell r="W23">
            <v>0.12122501063377286</v>
          </cell>
          <cell r="X23">
            <v>5.4870267971076137E-2</v>
          </cell>
          <cell r="Y23">
            <v>2.8498511271799233E-2</v>
          </cell>
          <cell r="Z23">
            <v>1.105912377711612E-2</v>
          </cell>
          <cell r="AA23">
            <v>8.6816720257234734E-2</v>
          </cell>
          <cell r="AB23">
            <v>0.14719626168224298</v>
          </cell>
          <cell r="AD23">
            <v>0.1646131099063578</v>
          </cell>
          <cell r="AE23">
            <v>0.10103499260719566</v>
          </cell>
          <cell r="AF23">
            <v>6.1360275998028582E-2</v>
          </cell>
          <cell r="AG23">
            <v>3.7949728930507638E-2</v>
          </cell>
          <cell r="AH23">
            <v>0.10580455547391623</v>
          </cell>
        </row>
        <row r="24">
          <cell r="R24">
            <v>0.27318640955004592</v>
          </cell>
          <cell r="S24">
            <v>0.18319559228650137</v>
          </cell>
          <cell r="T24">
            <v>0.11065197428833792</v>
          </cell>
          <cell r="U24">
            <v>4.8209366391184574E-2</v>
          </cell>
          <cell r="W24">
            <v>0.24506217995610827</v>
          </cell>
          <cell r="X24">
            <v>0.11850768105340161</v>
          </cell>
          <cell r="Y24">
            <v>4.8280907095830286E-2</v>
          </cell>
          <cell r="Z24">
            <v>3.8039502560351136E-2</v>
          </cell>
          <cell r="AA24">
            <v>4.8178613396004703E-2</v>
          </cell>
          <cell r="AB24">
            <v>0.12918660287081341</v>
          </cell>
          <cell r="AD24">
            <v>0.26234132581100139</v>
          </cell>
          <cell r="AE24">
            <v>0.15825105782792664</v>
          </cell>
          <cell r="AF24">
            <v>8.6600846262341324E-2</v>
          </cell>
          <cell r="AG24">
            <v>4.4287729196050778E-2</v>
          </cell>
          <cell r="AH24">
            <v>7.486209613869188E-2</v>
          </cell>
        </row>
        <row r="25">
          <cell r="R25">
            <v>0.27202190780465541</v>
          </cell>
          <cell r="S25">
            <v>0.19443176631675035</v>
          </cell>
          <cell r="T25">
            <v>0.10178000912825194</v>
          </cell>
          <cell r="U25">
            <v>4.472843450479233E-2</v>
          </cell>
          <cell r="W25">
            <v>0.25908667287977633</v>
          </cell>
          <cell r="X25">
            <v>0.13606710158434296</v>
          </cell>
          <cell r="Y25">
            <v>4.9394221808014914E-2</v>
          </cell>
          <cell r="Z25">
            <v>2.7027027027027029E-2</v>
          </cell>
          <cell r="AA25">
            <v>0.11512415349887133</v>
          </cell>
          <cell r="AB25">
            <v>6.0185185185185182E-2</v>
          </cell>
          <cell r="AD25">
            <v>0.26776960784313725</v>
          </cell>
          <cell r="AE25">
            <v>0.17524509803921567</v>
          </cell>
          <cell r="AF25">
            <v>8.455882352941177E-2</v>
          </cell>
          <cell r="AG25">
            <v>3.8909313725490197E-2</v>
          </cell>
          <cell r="AH25">
            <v>9.7116843702579669E-2</v>
          </cell>
        </row>
        <row r="26">
          <cell r="R26">
            <v>0.23204903677758318</v>
          </cell>
          <cell r="S26">
            <v>0.1786339754816112</v>
          </cell>
          <cell r="T26">
            <v>0.10945709281961472</v>
          </cell>
          <cell r="U26">
            <v>5.2101576182136601E-2</v>
          </cell>
          <cell r="W26">
            <v>0.19731156985117618</v>
          </cell>
          <cell r="X26">
            <v>0.10513682189150264</v>
          </cell>
          <cell r="Y26">
            <v>4.3686989918386945E-2</v>
          </cell>
          <cell r="Z26">
            <v>3.3605376860297645E-2</v>
          </cell>
          <cell r="AA26">
            <v>8.1987577639751549E-2</v>
          </cell>
          <cell r="AB26">
            <v>0.19851116625310175</v>
          </cell>
          <cell r="AD26">
            <v>0.21547973437142204</v>
          </cell>
          <cell r="AE26">
            <v>0.14357682619647355</v>
          </cell>
          <cell r="AF26">
            <v>7.8085642317380355E-2</v>
          </cell>
          <cell r="AG26">
            <v>4.3279138997023126E-2</v>
          </cell>
          <cell r="AH26">
            <v>0.12086092715231789</v>
          </cell>
        </row>
        <row r="27">
          <cell r="R27">
            <v>0.24403292181069958</v>
          </cell>
          <cell r="S27">
            <v>0.18724279835390947</v>
          </cell>
          <cell r="T27">
            <v>0.1242798353909465</v>
          </cell>
          <cell r="U27">
            <v>2.6337448559670781E-2</v>
          </cell>
          <cell r="W27">
            <v>0.18545632015617375</v>
          </cell>
          <cell r="X27">
            <v>9.224011713030747E-2</v>
          </cell>
          <cell r="Y27">
            <v>3.4163006344558322E-2</v>
          </cell>
          <cell r="Z27">
            <v>1.2201073694485115E-2</v>
          </cell>
          <cell r="AA27">
            <v>3.1292517006802724E-2</v>
          </cell>
          <cell r="AB27">
            <v>9.5238095238095233E-2</v>
          </cell>
          <cell r="AD27">
            <v>0.21723599017637865</v>
          </cell>
          <cell r="AE27">
            <v>0.14378209421745924</v>
          </cell>
          <cell r="AF27">
            <v>8.3054253181513729E-2</v>
          </cell>
          <cell r="AG27">
            <v>1.9870506809555703E-2</v>
          </cell>
          <cell r="AH27">
            <v>5.5973266499582286E-2</v>
          </cell>
        </row>
        <row r="28">
          <cell r="R28">
            <v>0.23512154233025984</v>
          </cell>
          <cell r="S28">
            <v>0.18231349538977368</v>
          </cell>
          <cell r="T28">
            <v>0.10603520536462699</v>
          </cell>
          <cell r="U28">
            <v>3.1852472757753561E-2</v>
          </cell>
          <cell r="W28">
            <v>0.21475054229934923</v>
          </cell>
          <cell r="X28">
            <v>0.10629067245119306</v>
          </cell>
          <cell r="Y28">
            <v>4.4107013738250184E-2</v>
          </cell>
          <cell r="Z28">
            <v>1.735357917570499E-2</v>
          </cell>
          <cell r="AA28">
            <v>6.1465721040189124E-2</v>
          </cell>
          <cell r="AB28">
            <v>8.8172043010752682E-2</v>
          </cell>
          <cell r="AD28">
            <v>0.22764659060758821</v>
          </cell>
          <cell r="AE28">
            <v>0.15441761740514726</v>
          </cell>
          <cell r="AF28">
            <v>8.3311223136110377E-2</v>
          </cell>
          <cell r="AG28">
            <v>2.6532236667551074E-2</v>
          </cell>
          <cell r="AH28">
            <v>7.0938215102974822E-2</v>
          </cell>
        </row>
        <row r="29">
          <cell r="R29">
            <v>0.25389221556886227</v>
          </cell>
          <cell r="S29">
            <v>0.18602794411177645</v>
          </cell>
          <cell r="T29">
            <v>0.11936127744510978</v>
          </cell>
          <cell r="U29">
            <v>4.6706586826347304E-2</v>
          </cell>
          <cell r="W29">
            <v>0.2810810810810811</v>
          </cell>
          <cell r="X29">
            <v>0.13310810810810811</v>
          </cell>
          <cell r="Y29">
            <v>4.8648648648648651E-2</v>
          </cell>
          <cell r="Z29">
            <v>3.3783783783783786E-2</v>
          </cell>
          <cell r="AA29">
            <v>3.6992840095465392E-2</v>
          </cell>
          <cell r="AB29">
            <v>0.15822784810126583</v>
          </cell>
          <cell r="AD29">
            <v>0.2639899623588457</v>
          </cell>
          <cell r="AE29">
            <v>0.16637390213299874</v>
          </cell>
          <cell r="AF29">
            <v>9.3099121706399002E-2</v>
          </cell>
          <cell r="AG29">
            <v>4.1907151819322461E-2</v>
          </cell>
          <cell r="AH29">
            <v>8.0792682926829271E-2</v>
          </cell>
        </row>
        <row r="30">
          <cell r="R30">
            <v>0.25166002656042497</v>
          </cell>
          <cell r="S30">
            <v>0.19156706507304117</v>
          </cell>
          <cell r="T30">
            <v>0.10690571049136786</v>
          </cell>
          <cell r="U30">
            <v>3.4196547144754313E-2</v>
          </cell>
          <cell r="W30">
            <v>0.28330206378986866</v>
          </cell>
          <cell r="X30">
            <v>0.11507191994996874</v>
          </cell>
          <cell r="Y30">
            <v>4.9405878674171358E-2</v>
          </cell>
          <cell r="Z30">
            <v>2.8767979987492184E-2</v>
          </cell>
          <cell r="AA30">
            <v>7.4971164936562862E-2</v>
          </cell>
          <cell r="AB30">
            <v>8.249496981891348E-2</v>
          </cell>
          <cell r="AD30">
            <v>0.26263283452613317</v>
          </cell>
          <cell r="AE30">
            <v>0.16504012144870961</v>
          </cell>
          <cell r="AF30">
            <v>8.6965950986770763E-2</v>
          </cell>
          <cell r="AG30">
            <v>3.2314031663413574E-2</v>
          </cell>
          <cell r="AH30">
            <v>7.7712609970674487E-2</v>
          </cell>
        </row>
        <row r="31">
          <cell r="R31">
            <v>0.3116795691686301</v>
          </cell>
          <cell r="S31">
            <v>0.22349377314035679</v>
          </cell>
          <cell r="T31">
            <v>0.12285425782564793</v>
          </cell>
          <cell r="U31">
            <v>3.2648939750925615E-2</v>
          </cell>
          <cell r="W31">
            <v>0.23883654240065547</v>
          </cell>
          <cell r="X31">
            <v>9.4223678820155671E-2</v>
          </cell>
          <cell r="Y31">
            <v>3.9328144203195414E-2</v>
          </cell>
          <cell r="Z31">
            <v>1.9254403932814419E-2</v>
          </cell>
          <cell r="AA31">
            <v>0.11379310344827587</v>
          </cell>
          <cell r="AB31">
            <v>0.13636363636363635</v>
          </cell>
          <cell r="AD31">
            <v>0.27882483370288247</v>
          </cell>
          <cell r="AE31">
            <v>0.16518847006651885</v>
          </cell>
          <cell r="AF31">
            <v>8.5181079083518102E-2</v>
          </cell>
          <cell r="AG31">
            <v>2.6607538802660754E-2</v>
          </cell>
          <cell r="AH31">
            <v>0.12186115214180207</v>
          </cell>
        </row>
        <row r="41">
          <cell r="R41">
            <v>0.1989031849820713</v>
          </cell>
          <cell r="S41">
            <v>0.15798354777473106</v>
          </cell>
          <cell r="T41">
            <v>0.10229909301835056</v>
          </cell>
          <cell r="U41">
            <v>2.5943893693313645E-2</v>
          </cell>
          <cell r="W41">
            <v>0.25871080139372821</v>
          </cell>
          <cell r="X41">
            <v>9.8432055749128916E-2</v>
          </cell>
          <cell r="Y41">
            <v>1.8292682926829267E-2</v>
          </cell>
          <cell r="Z41">
            <v>1.7421602787456445E-2</v>
          </cell>
          <cell r="AA41">
            <v>1.8104366347177849E-2</v>
          </cell>
          <cell r="AB41">
            <v>7.0866141732283464E-2</v>
          </cell>
          <cell r="AD41">
            <v>0.21841693903652123</v>
          </cell>
          <cell r="AE41">
            <v>0.13855336080716213</v>
          </cell>
          <cell r="AF41">
            <v>7.4889867841409691E-2</v>
          </cell>
          <cell r="AG41">
            <v>2.3163279806735826E-2</v>
          </cell>
          <cell r="AH41">
            <v>3.6627505183137524E-2</v>
          </cell>
        </row>
        <row r="42">
          <cell r="R42">
            <v>0.19350580781414994</v>
          </cell>
          <cell r="S42">
            <v>0.14757127771911299</v>
          </cell>
          <cell r="T42">
            <v>8.1573389651531145E-2</v>
          </cell>
          <cell r="U42">
            <v>7.1805702217529035E-2</v>
          </cell>
          <cell r="W42">
            <v>0.33474128827877508</v>
          </cell>
          <cell r="X42">
            <v>0.12671594508975711</v>
          </cell>
          <cell r="Y42">
            <v>2.4815205913410771E-2</v>
          </cell>
          <cell r="Z42">
            <v>3.2734952481520592E-2</v>
          </cell>
          <cell r="AA42">
            <v>0.11483654652137469</v>
          </cell>
          <cell r="AB42">
            <v>0.14259927797833935</v>
          </cell>
          <cell r="AD42">
            <v>0.24058430130235833</v>
          </cell>
          <cell r="AE42">
            <v>0.14061950017599437</v>
          </cell>
          <cell r="AF42">
            <v>6.2653995072157687E-2</v>
          </cell>
          <cell r="AG42">
            <v>5.878211897219289E-2</v>
          </cell>
          <cell r="AH42">
            <v>0.12364052661705781</v>
          </cell>
        </row>
        <row r="43">
          <cell r="R43">
            <v>0.21183723797780518</v>
          </cell>
          <cell r="S43">
            <v>0.16670776818742294</v>
          </cell>
          <cell r="T43">
            <v>9.5191122071516643E-2</v>
          </cell>
          <cell r="U43">
            <v>3.7731196054254006E-2</v>
          </cell>
          <cell r="W43">
            <v>0.31582238899312071</v>
          </cell>
          <cell r="X43">
            <v>0.12382739212007504</v>
          </cell>
          <cell r="Y43">
            <v>2.6266416510318951E-2</v>
          </cell>
          <cell r="Z43">
            <v>6.8792995622263915E-3</v>
          </cell>
          <cell r="AA43">
            <v>9.3874303898170253E-2</v>
          </cell>
          <cell r="AB43">
            <v>0.15711645101663585</v>
          </cell>
          <cell r="AD43">
            <v>0.24124513618677043</v>
          </cell>
          <cell r="AE43">
            <v>0.1545808277325787</v>
          </cell>
          <cell r="AF43">
            <v>7.5698620445702164E-2</v>
          </cell>
          <cell r="AG43">
            <v>2.9006013441811106E-2</v>
          </cell>
        </row>
        <row r="44">
          <cell r="R44">
            <v>0.19760935910478128</v>
          </cell>
          <cell r="S44">
            <v>0.15869786368260427</v>
          </cell>
          <cell r="T44">
            <v>0.10528992878942015</v>
          </cell>
          <cell r="U44">
            <v>5.5442522889114956E-2</v>
          </cell>
          <cell r="W44">
            <v>0.24323083983478661</v>
          </cell>
          <cell r="X44">
            <v>9.7751262046810464E-2</v>
          </cell>
          <cell r="Y44">
            <v>2.5240936209270308E-2</v>
          </cell>
          <cell r="Z44">
            <v>2.0651675080312071E-2</v>
          </cell>
          <cell r="AA44">
            <v>9.3724531377343115E-2</v>
          </cell>
          <cell r="AB44">
            <v>0.11764705882352941</v>
          </cell>
          <cell r="AD44">
            <v>0.2138766159384716</v>
          </cell>
          <cell r="AE44">
            <v>0.13696612665684832</v>
          </cell>
          <cell r="AF44">
            <v>7.6746849942726236E-2</v>
          </cell>
          <cell r="AG44">
            <v>4.3037146129929635E-2</v>
          </cell>
          <cell r="AH44">
            <v>0.10153677277716795</v>
          </cell>
        </row>
        <row r="45">
          <cell r="R45">
            <v>0.24309220738900963</v>
          </cell>
          <cell r="S45">
            <v>0.18503570319776466</v>
          </cell>
          <cell r="T45">
            <v>0.10990375659733002</v>
          </cell>
          <cell r="U45">
            <v>5.8366966780502946E-2</v>
          </cell>
          <cell r="W45">
            <v>0.21153846153846154</v>
          </cell>
          <cell r="X45">
            <v>9.3864468864468864E-2</v>
          </cell>
          <cell r="Y45">
            <v>2.3351648351648352E-2</v>
          </cell>
          <cell r="Z45">
            <v>1.694139194139194E-2</v>
          </cell>
          <cell r="AA45">
            <v>7.9519879969992505E-2</v>
          </cell>
          <cell r="AB45">
            <v>0.2109375</v>
          </cell>
          <cell r="AD45">
            <v>0.23034227567067531</v>
          </cell>
          <cell r="AE45">
            <v>0.14819611470860314</v>
          </cell>
          <cell r="AF45">
            <v>7.4930619796484743E-2</v>
          </cell>
          <cell r="AG45">
            <v>4.1628122109158186E-2</v>
          </cell>
          <cell r="AH45">
            <v>0.12214901165737456</v>
          </cell>
        </row>
      </sheetData>
      <sheetData sheetId="2">
        <row r="3">
          <cell r="T3">
            <v>0.67979761474521139</v>
          </cell>
        </row>
        <row r="4">
          <cell r="T4">
            <v>0.62147221414023857</v>
          </cell>
        </row>
        <row r="5">
          <cell r="T5">
            <v>0.56599254922831288</v>
          </cell>
        </row>
        <row r="6">
          <cell r="T6">
            <v>0.57408363448631905</v>
          </cell>
        </row>
        <row r="7">
          <cell r="T7">
            <v>0.51197263397947546</v>
          </cell>
        </row>
        <row r="8">
          <cell r="T8">
            <v>0.5358217940999398</v>
          </cell>
        </row>
        <row r="9">
          <cell r="T9">
            <v>0.45861434702636417</v>
          </cell>
        </row>
        <row r="10">
          <cell r="T10">
            <v>0.54630060493252675</v>
          </cell>
        </row>
        <row r="11">
          <cell r="T11">
            <v>0.50193477059148706</v>
          </cell>
        </row>
        <row r="12">
          <cell r="T12">
            <v>0.5205741626794258</v>
          </cell>
        </row>
        <row r="13">
          <cell r="T13">
            <v>0.40503323836657168</v>
          </cell>
        </row>
        <row r="14">
          <cell r="T14">
            <v>0.17078085642317381</v>
          </cell>
        </row>
        <row r="15">
          <cell r="T15">
            <v>0.49021479713603816</v>
          </cell>
        </row>
        <row r="16">
          <cell r="T16">
            <v>0.5470941883767535</v>
          </cell>
        </row>
        <row r="17">
          <cell r="T17">
            <v>0.51332007952286285</v>
          </cell>
        </row>
        <row r="18">
          <cell r="T18">
            <v>0.55715871254162042</v>
          </cell>
        </row>
        <row r="19">
          <cell r="T19">
            <v>0.57789347216659992</v>
          </cell>
        </row>
        <row r="20">
          <cell r="T20">
            <v>0.57912600763682642</v>
          </cell>
        </row>
        <row r="21">
          <cell r="T21">
            <v>0.56334012219959262</v>
          </cell>
        </row>
        <row r="22">
          <cell r="T22">
            <v>0.54390345401581353</v>
          </cell>
        </row>
        <row r="23">
          <cell r="T23">
            <v>0.57960954446854662</v>
          </cell>
        </row>
        <row r="24">
          <cell r="T24">
            <v>0.60023866348448685</v>
          </cell>
        </row>
        <row r="25">
          <cell r="T25">
            <v>0.56527196652719669</v>
          </cell>
        </row>
        <row r="26">
          <cell r="T26">
            <v>0.56865912762520199</v>
          </cell>
        </row>
        <row r="27">
          <cell r="T27">
            <v>0.55996656916005016</v>
          </cell>
        </row>
        <row r="28">
          <cell r="T28">
            <v>0.56365990504963315</v>
          </cell>
        </row>
        <row r="29">
          <cell r="T29">
            <v>0.53882801333968555</v>
          </cell>
        </row>
        <row r="30">
          <cell r="T30">
            <v>0.54272013949433306</v>
          </cell>
        </row>
        <row r="42">
          <cell r="T42">
            <v>0.58467388125182806</v>
          </cell>
        </row>
        <row r="43">
          <cell r="T43">
            <v>0.51988335100742311</v>
          </cell>
        </row>
        <row r="44">
          <cell r="T44">
            <v>0.56954040252328031</v>
          </cell>
        </row>
        <row r="45">
          <cell r="T45">
            <v>0.58399772209567202</v>
          </cell>
        </row>
        <row r="46">
          <cell r="T46">
            <v>0.56308908482821529</v>
          </cell>
        </row>
      </sheetData>
      <sheetData sheetId="3">
        <row r="3">
          <cell r="Q3">
            <v>3.4436991067905438E-2</v>
          </cell>
          <cell r="W3">
            <v>3.546373034287012E-2</v>
          </cell>
          <cell r="AC3">
            <v>0</v>
          </cell>
          <cell r="AO3">
            <v>3.4394455833882877E-2</v>
          </cell>
        </row>
        <row r="4">
          <cell r="Q4">
            <v>0.10267791997122194</v>
          </cell>
          <cell r="W4">
            <v>0.10514369713661108</v>
          </cell>
          <cell r="AC4">
            <v>2.0228248685098559E-2</v>
          </cell>
          <cell r="AO4">
            <v>0.10247654439273382</v>
          </cell>
        </row>
        <row r="5">
          <cell r="Q5">
            <v>0.15176645338712774</v>
          </cell>
          <cell r="W5">
            <v>0.15618733916787472</v>
          </cell>
          <cell r="AC5">
            <v>1.3006830035428442E-2</v>
          </cell>
          <cell r="AO5">
            <v>0.15160929148224586</v>
          </cell>
        </row>
        <row r="6">
          <cell r="Q6">
            <v>0.20174427347000151</v>
          </cell>
          <cell r="W6">
            <v>0.20822379729780954</v>
          </cell>
          <cell r="AC6">
            <v>1.3458324922489738E-2</v>
          </cell>
          <cell r="AO6">
            <v>0.20162183213735199</v>
          </cell>
        </row>
        <row r="7">
          <cell r="Q7">
            <v>0.23872651962332689</v>
          </cell>
          <cell r="W7">
            <v>0.24709752903079732</v>
          </cell>
          <cell r="AC7">
            <v>1.0547824466527134E-2</v>
          </cell>
          <cell r="AO7">
            <v>0.23861644112694305</v>
          </cell>
        </row>
        <row r="8">
          <cell r="Q8">
            <v>0.26925345381036692</v>
          </cell>
          <cell r="W8">
            <v>0.27556848466211836</v>
          </cell>
          <cell r="AC8">
            <v>1.1887796323386657E-2</v>
          </cell>
          <cell r="AO8">
            <v>0.2653802744247305</v>
          </cell>
        </row>
        <row r="9">
          <cell r="Q9">
            <v>0.29294139644362899</v>
          </cell>
          <cell r="W9">
            <v>0.30520676466994184</v>
          </cell>
          <cell r="AC9">
            <v>1.6316355786425759E-2</v>
          </cell>
          <cell r="AO9">
            <v>0.29401649576248429</v>
          </cell>
        </row>
        <row r="10">
          <cell r="Q10">
            <v>0.31930410115249963</v>
          </cell>
          <cell r="W10">
            <v>0.33229292578401382</v>
          </cell>
          <cell r="AC10">
            <v>2.2381181465290112E-2</v>
          </cell>
          <cell r="AO10">
            <v>0.32030025157821657</v>
          </cell>
        </row>
        <row r="11">
          <cell r="Q11">
            <v>0.33756498728428941</v>
          </cell>
          <cell r="W11">
            <v>0.35289180987041413</v>
          </cell>
          <cell r="AC11">
            <v>1.8075097435281389E-2</v>
          </cell>
          <cell r="AO11">
            <v>0.33847793847948565</v>
          </cell>
        </row>
        <row r="12">
          <cell r="Q12">
            <v>0.3515482148659721</v>
          </cell>
          <cell r="W12">
            <v>0.36880088742364076</v>
          </cell>
          <cell r="AC12">
            <v>2.1840851164449934E-2</v>
          </cell>
          <cell r="AO12">
            <v>0.35239666530483638</v>
          </cell>
        </row>
        <row r="13">
          <cell r="Q13">
            <v>0.35197177648680172</v>
          </cell>
          <cell r="W13">
            <v>0.37001463970300297</v>
          </cell>
          <cell r="AC13">
            <v>2.1925617254623424E-2</v>
          </cell>
          <cell r="AO13">
            <v>0.35275350606692141</v>
          </cell>
        </row>
        <row r="14">
          <cell r="Q14">
            <v>0.36706308929658898</v>
          </cell>
          <cell r="W14">
            <v>0.3718423023103572</v>
          </cell>
          <cell r="AC14">
            <v>2.33178994306865E-2</v>
          </cell>
          <cell r="AO14">
            <v>0.35435858683821458</v>
          </cell>
        </row>
        <row r="15">
          <cell r="Q15">
            <v>0.43356501433374867</v>
          </cell>
          <cell r="W15">
            <v>0.45538721279233801</v>
          </cell>
          <cell r="AC15">
            <v>2.8225755378983884E-2</v>
          </cell>
          <cell r="AO15">
            <v>0.4342096233924525</v>
          </cell>
        </row>
        <row r="16">
          <cell r="Q16">
            <v>0.44861423707680798</v>
          </cell>
          <cell r="W16">
            <v>0.47146687149964478</v>
          </cell>
          <cell r="AC16">
            <v>3.0252807561383644E-2</v>
          </cell>
          <cell r="AO16">
            <v>0.44921914310040878</v>
          </cell>
        </row>
        <row r="17">
          <cell r="Q17">
            <v>0.46088332370657648</v>
          </cell>
          <cell r="W17">
            <v>0.48292268889454393</v>
          </cell>
          <cell r="AC17">
            <v>3.85206491916813E-2</v>
          </cell>
          <cell r="AO17">
            <v>0.46088330656973442</v>
          </cell>
        </row>
        <row r="18">
          <cell r="Q18">
            <v>0.4818287785370739</v>
          </cell>
          <cell r="W18">
            <v>0.5074983625044811</v>
          </cell>
          <cell r="AC18">
            <v>3.6609620932279534E-2</v>
          </cell>
          <cell r="AO18">
            <v>0.48182881188990206</v>
          </cell>
        </row>
        <row r="19">
          <cell r="Q19">
            <v>0.50698162984231632</v>
          </cell>
          <cell r="W19">
            <v>0.53469551010094485</v>
          </cell>
          <cell r="AC19">
            <v>4.1324916391579612E-2</v>
          </cell>
          <cell r="AO19">
            <v>0.50698164188216865</v>
          </cell>
        </row>
        <row r="20">
          <cell r="Q20">
            <v>0.51774259110909315</v>
          </cell>
          <cell r="W20">
            <v>0.5465190307367005</v>
          </cell>
          <cell r="AC20">
            <v>4.3861730563665373E-2</v>
          </cell>
          <cell r="AO20">
            <v>0.51774267589374479</v>
          </cell>
        </row>
        <row r="21">
          <cell r="Q21">
            <v>0.52141835495455169</v>
          </cell>
          <cell r="W21">
            <v>0.5509207359014221</v>
          </cell>
          <cell r="AC21">
            <v>4.5802774502791466E-2</v>
          </cell>
          <cell r="AO21">
            <v>0.52141836588559931</v>
          </cell>
        </row>
        <row r="22">
          <cell r="Q22">
            <v>0.52425084827936275</v>
          </cell>
          <cell r="W22">
            <v>0.55480894559879279</v>
          </cell>
          <cell r="AC22">
            <v>4.5145027949692981E-2</v>
          </cell>
          <cell r="AO22">
            <v>0.52425085452124554</v>
          </cell>
        </row>
        <row r="23">
          <cell r="Q23">
            <v>0.53222802724454565</v>
          </cell>
          <cell r="W23">
            <v>0.56396503917384522</v>
          </cell>
          <cell r="AC23">
            <v>4.5758515756644851E-2</v>
          </cell>
          <cell r="AO23">
            <v>0.53222801751936033</v>
          </cell>
        </row>
        <row r="24">
          <cell r="Q24">
            <v>0.53840093858221394</v>
          </cell>
          <cell r="W24">
            <v>0.57180694326422388</v>
          </cell>
          <cell r="AC24">
            <v>4.4097689356306445E-2</v>
          </cell>
          <cell r="AO24">
            <v>0.53840092746734891</v>
          </cell>
        </row>
        <row r="25">
          <cell r="Q25">
            <v>0.54610150601038354</v>
          </cell>
          <cell r="W25">
            <v>0.58037191639671271</v>
          </cell>
          <cell r="AC25">
            <v>4.720548009858145E-2</v>
          </cell>
          <cell r="AO25">
            <v>0.54610151250222982</v>
          </cell>
        </row>
        <row r="26">
          <cell r="Q26">
            <v>0.54854210574035456</v>
          </cell>
          <cell r="W26">
            <v>0.58333396016815742</v>
          </cell>
          <cell r="AC26">
            <v>4.9342119093321188E-2</v>
          </cell>
          <cell r="AO26">
            <v>0.54854214501547627</v>
          </cell>
        </row>
        <row r="27">
          <cell r="Q27">
            <v>0.55583481170452642</v>
          </cell>
          <cell r="W27">
            <v>0.59039795268481254</v>
          </cell>
          <cell r="AC27">
            <v>5.6121625059435007E-2</v>
          </cell>
          <cell r="AO27">
            <v>0.55583478941080178</v>
          </cell>
        </row>
        <row r="28">
          <cell r="Q28">
            <v>0.55785574344187605</v>
          </cell>
          <cell r="W28">
            <v>0.59341047930312096</v>
          </cell>
          <cell r="AC28">
            <v>5.6653638648995239E-2</v>
          </cell>
          <cell r="AO28">
            <v>0.5579293193092012</v>
          </cell>
        </row>
        <row r="29">
          <cell r="Q29">
            <v>0.56052594500468789</v>
          </cell>
          <cell r="W29">
            <v>0.59744768973805162</v>
          </cell>
          <cell r="AC29">
            <v>5.7236789335283263E-2</v>
          </cell>
          <cell r="AO29">
            <v>0.5606875294895427</v>
          </cell>
        </row>
        <row r="30">
          <cell r="Q30">
            <v>0.57305319595616333</v>
          </cell>
          <cell r="W30">
            <v>0.61031795574517544</v>
          </cell>
          <cell r="AC30">
            <v>6.4047788557138857E-2</v>
          </cell>
          <cell r="AO30">
            <v>0.57330945601107164</v>
          </cell>
        </row>
        <row r="31">
          <cell r="Q31">
            <v>0.57955334454157947</v>
          </cell>
          <cell r="W31">
            <v>0.61924320346637829</v>
          </cell>
          <cell r="AC31">
            <v>6.3787620632413361E-2</v>
          </cell>
          <cell r="AO31">
            <v>0.57991412335652659</v>
          </cell>
        </row>
        <row r="32">
          <cell r="Q32">
            <v>0.59286138201911553</v>
          </cell>
          <cell r="W32">
            <v>0.63352852978829932</v>
          </cell>
          <cell r="AC32">
            <v>6.6000314373175731E-2</v>
          </cell>
          <cell r="AO32">
            <v>0.59322997644748887</v>
          </cell>
        </row>
        <row r="42">
          <cell r="Q42">
            <v>0.28534158806647208</v>
          </cell>
          <cell r="W42">
            <v>0.35621840749898026</v>
          </cell>
          <cell r="AC42">
            <v>2.7750889204312856E-2</v>
          </cell>
          <cell r="AO42">
            <v>0.27864815962375666</v>
          </cell>
        </row>
        <row r="43">
          <cell r="Q43">
            <v>0.30947152763306118</v>
          </cell>
          <cell r="W43">
            <v>0.38615380628391638</v>
          </cell>
          <cell r="AC43">
            <v>3.2506995000417024E-2</v>
          </cell>
          <cell r="AO43">
            <v>0.3042825428320664</v>
          </cell>
        </row>
        <row r="44">
          <cell r="Q44">
            <v>0.31785689887078933</v>
          </cell>
          <cell r="W44">
            <v>0.3964123623285804</v>
          </cell>
          <cell r="AC44">
            <v>3.1639907643250885E-2</v>
          </cell>
          <cell r="AO44">
            <v>0.31355152768945715</v>
          </cell>
        </row>
        <row r="45">
          <cell r="Q45">
            <v>0.32795352242907932</v>
          </cell>
          <cell r="W45">
            <v>0.40886270188640095</v>
          </cell>
          <cell r="AC45">
            <v>3.2085629826435834E-2</v>
          </cell>
          <cell r="AO45">
            <v>0.32450353381306929</v>
          </cell>
        </row>
        <row r="46">
          <cell r="Q46">
            <v>0.33612340941745689</v>
          </cell>
          <cell r="W46">
            <v>0.41952022889013174</v>
          </cell>
          <cell r="AC46">
            <v>3.2131689836372747E-2</v>
          </cell>
          <cell r="AO46">
            <v>0.33360997210811205</v>
          </cell>
        </row>
      </sheetData>
      <sheetData sheetId="4"/>
      <sheetData sheetId="5"/>
      <sheetData sheetId="6">
        <row r="2">
          <cell r="D2">
            <v>1733</v>
          </cell>
          <cell r="E2">
            <v>1273</v>
          </cell>
          <cell r="I2">
            <v>1817</v>
          </cell>
          <cell r="J2">
            <v>747</v>
          </cell>
          <cell r="AC2">
            <v>99</v>
          </cell>
          <cell r="AD2">
            <v>38</v>
          </cell>
          <cell r="AN2">
            <v>3614</v>
          </cell>
          <cell r="BS2">
            <v>2767</v>
          </cell>
          <cell r="CA2">
            <v>3567</v>
          </cell>
          <cell r="CC2">
            <v>3.6164844407064758E-2</v>
          </cell>
        </row>
        <row r="3">
          <cell r="D3">
            <v>2350</v>
          </cell>
          <cell r="E3">
            <v>1374</v>
          </cell>
          <cell r="I3">
            <v>1447</v>
          </cell>
          <cell r="J3">
            <v>1458</v>
          </cell>
          <cell r="AC3">
            <v>130</v>
          </cell>
          <cell r="AD3">
            <v>67</v>
          </cell>
          <cell r="AN3">
            <v>4309</v>
          </cell>
          <cell r="BS3">
            <v>3437</v>
          </cell>
          <cell r="CA3">
            <v>4263</v>
          </cell>
          <cell r="CC3">
            <v>7.2953319258737978E-2</v>
          </cell>
        </row>
        <row r="4">
          <cell r="D4">
            <v>3129</v>
          </cell>
          <cell r="E4">
            <v>1448</v>
          </cell>
          <cell r="I4">
            <v>1448</v>
          </cell>
          <cell r="J4">
            <v>827</v>
          </cell>
          <cell r="AC4">
            <v>33</v>
          </cell>
          <cell r="AD4">
            <v>25</v>
          </cell>
          <cell r="AN4">
            <v>5243</v>
          </cell>
          <cell r="BS4">
            <v>3758</v>
          </cell>
          <cell r="CA4">
            <v>5198</v>
          </cell>
          <cell r="CC4">
            <v>8.8687956906502496E-2</v>
          </cell>
        </row>
        <row r="5">
          <cell r="D5">
            <v>1300</v>
          </cell>
          <cell r="E5">
            <v>1570</v>
          </cell>
          <cell r="I5">
            <v>1291</v>
          </cell>
          <cell r="J5">
            <v>962</v>
          </cell>
          <cell r="AC5">
            <v>99</v>
          </cell>
          <cell r="AD5">
            <v>41</v>
          </cell>
          <cell r="AN5">
            <v>6393</v>
          </cell>
          <cell r="BS5">
            <v>1937</v>
          </cell>
          <cell r="CA5">
            <v>6352</v>
          </cell>
          <cell r="CC5">
            <v>9.5403022670025192E-2</v>
          </cell>
        </row>
        <row r="6">
          <cell r="D6">
            <v>1541</v>
          </cell>
          <cell r="E6">
            <v>1717</v>
          </cell>
          <cell r="I6">
            <v>846</v>
          </cell>
          <cell r="J6">
            <v>1206</v>
          </cell>
          <cell r="AC6">
            <v>48</v>
          </cell>
          <cell r="AD6">
            <v>30</v>
          </cell>
          <cell r="AN6">
            <v>6527</v>
          </cell>
          <cell r="BS6">
            <v>1754</v>
          </cell>
          <cell r="CA6">
            <v>6485</v>
          </cell>
          <cell r="CC6">
            <v>6.8774094063222824E-2</v>
          </cell>
        </row>
        <row r="7">
          <cell r="D7">
            <v>2008</v>
          </cell>
          <cell r="E7">
            <v>1812</v>
          </cell>
          <cell r="I7">
            <v>1401</v>
          </cell>
          <cell r="J7">
            <v>983</v>
          </cell>
          <cell r="AC7">
            <v>63</v>
          </cell>
          <cell r="AD7">
            <v>19</v>
          </cell>
          <cell r="AN7">
            <v>6879</v>
          </cell>
          <cell r="BS7">
            <v>1661</v>
          </cell>
          <cell r="CA7">
            <v>6850</v>
          </cell>
          <cell r="CC7">
            <v>6.4817518248175179E-2</v>
          </cell>
        </row>
        <row r="8">
          <cell r="D8">
            <v>2706</v>
          </cell>
          <cell r="E8">
            <v>1949</v>
          </cell>
          <cell r="I8">
            <v>2278</v>
          </cell>
          <cell r="J8">
            <v>1932</v>
          </cell>
          <cell r="AC8">
            <v>87</v>
          </cell>
          <cell r="AD8">
            <v>153</v>
          </cell>
          <cell r="AN8">
            <v>7149</v>
          </cell>
          <cell r="BS8">
            <v>1631</v>
          </cell>
          <cell r="CA8">
            <v>7101</v>
          </cell>
          <cell r="CC8">
            <v>8.4495141529362064E-2</v>
          </cell>
        </row>
        <row r="9">
          <cell r="D9">
            <v>2759</v>
          </cell>
          <cell r="E9">
            <v>2018</v>
          </cell>
          <cell r="I9">
            <v>1878</v>
          </cell>
          <cell r="J9">
            <v>1409</v>
          </cell>
          <cell r="AC9">
            <v>74</v>
          </cell>
          <cell r="AD9">
            <v>48</v>
          </cell>
          <cell r="AN9">
            <v>7370</v>
          </cell>
          <cell r="BS9">
            <v>2149</v>
          </cell>
          <cell r="CA9">
            <v>7267</v>
          </cell>
          <cell r="CC9">
            <v>6.8116141461400853E-2</v>
          </cell>
        </row>
        <row r="10">
          <cell r="D10">
            <v>2819</v>
          </cell>
          <cell r="E10">
            <v>2129</v>
          </cell>
          <cell r="I10">
            <v>1878</v>
          </cell>
          <cell r="J10">
            <v>1352</v>
          </cell>
          <cell r="AC10">
            <v>65</v>
          </cell>
          <cell r="AD10">
            <v>7</v>
          </cell>
          <cell r="AN10">
            <v>7771</v>
          </cell>
          <cell r="BS10">
            <v>1809</v>
          </cell>
          <cell r="CA10">
            <v>7592</v>
          </cell>
          <cell r="CC10">
            <v>6.9020021074815599E-2</v>
          </cell>
        </row>
        <row r="11">
          <cell r="D11">
            <v>2828</v>
          </cell>
          <cell r="E11">
            <v>2270</v>
          </cell>
          <cell r="I11">
            <v>1892</v>
          </cell>
          <cell r="J11">
            <v>1572</v>
          </cell>
          <cell r="AC11">
            <v>156</v>
          </cell>
          <cell r="AD11">
            <v>21</v>
          </cell>
          <cell r="AN11">
            <v>8027</v>
          </cell>
          <cell r="BS11">
            <v>2090</v>
          </cell>
          <cell r="CA11">
            <v>7865</v>
          </cell>
          <cell r="CC11">
            <v>6.0012714558169103E-2</v>
          </cell>
        </row>
        <row r="12">
          <cell r="D12">
            <v>2911</v>
          </cell>
          <cell r="E12">
            <v>2432</v>
          </cell>
          <cell r="I12">
            <v>2521</v>
          </cell>
          <cell r="J12">
            <v>1353</v>
          </cell>
          <cell r="AC12">
            <v>131</v>
          </cell>
          <cell r="AD12">
            <v>41</v>
          </cell>
          <cell r="AN12">
            <v>8498</v>
          </cell>
          <cell r="BS12">
            <v>2106</v>
          </cell>
          <cell r="CA12">
            <v>8182</v>
          </cell>
          <cell r="CC12">
            <v>4.7054509899780002E-2</v>
          </cell>
        </row>
        <row r="13">
          <cell r="D13">
            <v>3191</v>
          </cell>
          <cell r="E13">
            <v>2611</v>
          </cell>
          <cell r="I13">
            <v>2336</v>
          </cell>
          <cell r="J13">
            <v>1503</v>
          </cell>
          <cell r="AC13">
            <v>245</v>
          </cell>
          <cell r="AD13">
            <v>32</v>
          </cell>
          <cell r="AN13">
            <v>9288</v>
          </cell>
          <cell r="BS13">
            <v>1985</v>
          </cell>
          <cell r="CA13">
            <v>8953</v>
          </cell>
          <cell r="CC13">
            <v>4.0880151904389588E-2</v>
          </cell>
        </row>
        <row r="14">
          <cell r="D14">
            <v>3231</v>
          </cell>
          <cell r="E14">
            <v>2753</v>
          </cell>
          <cell r="I14">
            <v>2776</v>
          </cell>
          <cell r="J14">
            <v>2468</v>
          </cell>
          <cell r="AC14">
            <v>101</v>
          </cell>
          <cell r="AD14">
            <v>92</v>
          </cell>
          <cell r="AN14">
            <v>10314</v>
          </cell>
          <cell r="BS14">
            <v>2095</v>
          </cell>
          <cell r="CA14">
            <v>10022</v>
          </cell>
          <cell r="CC14">
            <v>0.15446018758730792</v>
          </cell>
        </row>
        <row r="15">
          <cell r="D15">
            <v>3550</v>
          </cell>
          <cell r="E15">
            <v>2708</v>
          </cell>
          <cell r="I15">
            <v>1684</v>
          </cell>
          <cell r="J15">
            <v>1815</v>
          </cell>
          <cell r="AC15">
            <v>76</v>
          </cell>
          <cell r="AD15">
            <v>15</v>
          </cell>
          <cell r="AN15">
            <v>9884</v>
          </cell>
          <cell r="BS15">
            <v>1996</v>
          </cell>
          <cell r="CA15">
            <v>9602</v>
          </cell>
          <cell r="CC15">
            <v>8.0399916684024159E-2</v>
          </cell>
        </row>
        <row r="16">
          <cell r="D16">
            <v>3873</v>
          </cell>
          <cell r="E16">
            <v>2613</v>
          </cell>
          <cell r="I16">
            <v>2747</v>
          </cell>
          <cell r="J16">
            <v>1376</v>
          </cell>
          <cell r="AC16">
            <v>109</v>
          </cell>
          <cell r="AD16">
            <v>12</v>
          </cell>
          <cell r="AN16">
            <v>9941</v>
          </cell>
          <cell r="BS16">
            <v>2515</v>
          </cell>
          <cell r="CA16">
            <v>9102</v>
          </cell>
          <cell r="CC16">
            <v>6.3063063063063057E-2</v>
          </cell>
        </row>
        <row r="17">
          <cell r="D17">
            <v>4064</v>
          </cell>
          <cell r="E17">
            <v>2580</v>
          </cell>
          <cell r="I17">
            <v>2844</v>
          </cell>
          <cell r="J17">
            <v>2002</v>
          </cell>
          <cell r="AC17">
            <v>129</v>
          </cell>
          <cell r="AD17">
            <v>33</v>
          </cell>
          <cell r="AN17">
            <v>9795</v>
          </cell>
          <cell r="BS17">
            <v>2703</v>
          </cell>
          <cell r="CA17">
            <v>10222</v>
          </cell>
          <cell r="CC17">
            <v>8.0121306984934457E-2</v>
          </cell>
        </row>
        <row r="18">
          <cell r="D18">
            <v>3998</v>
          </cell>
          <cell r="E18">
            <v>2858</v>
          </cell>
          <cell r="I18">
            <v>2801</v>
          </cell>
          <cell r="J18">
            <v>1864</v>
          </cell>
          <cell r="AC18">
            <v>91</v>
          </cell>
          <cell r="AD18">
            <v>59</v>
          </cell>
          <cell r="AN18">
            <v>9994</v>
          </cell>
          <cell r="BS18">
            <v>2497</v>
          </cell>
          <cell r="CA18">
            <v>10563</v>
          </cell>
          <cell r="CC18">
            <v>8.5771087759159328E-2</v>
          </cell>
        </row>
        <row r="19">
          <cell r="D19">
            <v>3800</v>
          </cell>
          <cell r="E19">
            <v>3271</v>
          </cell>
          <cell r="I19">
            <v>2982</v>
          </cell>
          <cell r="J19">
            <v>1783</v>
          </cell>
          <cell r="AC19">
            <v>68</v>
          </cell>
          <cell r="AD19">
            <v>35</v>
          </cell>
          <cell r="AN19">
            <v>10626</v>
          </cell>
          <cell r="BS19">
            <v>2357</v>
          </cell>
          <cell r="CA19">
            <v>10572</v>
          </cell>
          <cell r="CC19">
            <v>6.71585319712448E-2</v>
          </cell>
        </row>
        <row r="20">
          <cell r="D20">
            <v>3508</v>
          </cell>
          <cell r="E20">
            <v>3750</v>
          </cell>
          <cell r="I20">
            <v>1608</v>
          </cell>
          <cell r="J20">
            <v>1950</v>
          </cell>
          <cell r="AC20">
            <v>67</v>
          </cell>
          <cell r="AD20">
            <v>49</v>
          </cell>
          <cell r="AN20">
            <v>10771</v>
          </cell>
          <cell r="BS20">
            <v>2455</v>
          </cell>
          <cell r="CA20">
            <v>10691</v>
          </cell>
          <cell r="CC20">
            <v>5.2661116827237862E-2</v>
          </cell>
        </row>
        <row r="21">
          <cell r="D21">
            <v>3676</v>
          </cell>
          <cell r="E21">
            <v>3949</v>
          </cell>
          <cell r="I21">
            <v>2632</v>
          </cell>
          <cell r="J21">
            <v>2435</v>
          </cell>
          <cell r="AC21">
            <v>72</v>
          </cell>
          <cell r="AD21">
            <v>28</v>
          </cell>
          <cell r="AN21">
            <v>11164</v>
          </cell>
          <cell r="BS21">
            <v>2403</v>
          </cell>
          <cell r="CA21">
            <v>11085</v>
          </cell>
          <cell r="CC21">
            <v>5.6472710870545784E-2</v>
          </cell>
        </row>
        <row r="22">
          <cell r="D22">
            <v>3764</v>
          </cell>
          <cell r="E22">
            <v>4219</v>
          </cell>
          <cell r="I22">
            <v>2951</v>
          </cell>
          <cell r="J22">
            <v>1888</v>
          </cell>
          <cell r="AC22">
            <v>81</v>
          </cell>
          <cell r="AD22">
            <v>31</v>
          </cell>
          <cell r="AN22">
            <v>11580</v>
          </cell>
          <cell r="BS22">
            <v>2305</v>
          </cell>
          <cell r="CA22">
            <v>11400</v>
          </cell>
          <cell r="CC22">
            <v>6.2982456140350876E-2</v>
          </cell>
        </row>
        <row r="23">
          <cell r="D23">
            <v>3717</v>
          </cell>
          <cell r="E23">
            <v>4433</v>
          </cell>
          <cell r="I23">
            <v>1707</v>
          </cell>
          <cell r="J23">
            <v>2351</v>
          </cell>
          <cell r="AC23">
            <v>81</v>
          </cell>
          <cell r="AD23">
            <v>63</v>
          </cell>
          <cell r="AN23">
            <v>11630</v>
          </cell>
          <cell r="BS23">
            <v>2514</v>
          </cell>
          <cell r="CA23">
            <v>11418</v>
          </cell>
          <cell r="CC23">
            <v>5.8504116307584515E-2</v>
          </cell>
        </row>
        <row r="24">
          <cell r="D24">
            <v>3820</v>
          </cell>
          <cell r="E24">
            <v>4612</v>
          </cell>
          <cell r="I24">
            <v>2178</v>
          </cell>
          <cell r="J24">
            <v>1367</v>
          </cell>
          <cell r="AC24">
            <v>41</v>
          </cell>
          <cell r="AD24">
            <v>54</v>
          </cell>
          <cell r="AN24">
            <v>11775</v>
          </cell>
          <cell r="BS24">
            <v>2390</v>
          </cell>
          <cell r="CA24">
            <v>11523</v>
          </cell>
          <cell r="CC24">
            <v>5.476004512713703E-2</v>
          </cell>
        </row>
        <row r="25">
          <cell r="D25">
            <v>3865</v>
          </cell>
          <cell r="E25">
            <v>4834</v>
          </cell>
          <cell r="I25">
            <v>2191</v>
          </cell>
          <cell r="J25">
            <v>1073</v>
          </cell>
          <cell r="AC25">
            <v>102</v>
          </cell>
          <cell r="AD25">
            <v>26</v>
          </cell>
          <cell r="AN25">
            <v>12063</v>
          </cell>
          <cell r="BS25">
            <v>2476</v>
          </cell>
          <cell r="CA25">
            <v>12000</v>
          </cell>
          <cell r="CC25">
            <v>5.2166666666666667E-2</v>
          </cell>
        </row>
        <row r="26">
          <cell r="D26">
            <v>3885</v>
          </cell>
          <cell r="E26">
            <v>4983</v>
          </cell>
          <cell r="I26">
            <v>2284</v>
          </cell>
          <cell r="J26">
            <v>2083</v>
          </cell>
          <cell r="AC26">
            <v>66</v>
          </cell>
          <cell r="AD26">
            <v>80</v>
          </cell>
          <cell r="AN26">
            <v>12263</v>
          </cell>
          <cell r="BS26">
            <v>2393</v>
          </cell>
          <cell r="CA26">
            <v>12188</v>
          </cell>
          <cell r="CC26">
            <v>5.0541516245487361E-2</v>
          </cell>
        </row>
        <row r="27">
          <cell r="D27">
            <v>3906</v>
          </cell>
          <cell r="E27">
            <v>5148</v>
          </cell>
          <cell r="I27">
            <v>2430</v>
          </cell>
          <cell r="J27">
            <v>2049</v>
          </cell>
          <cell r="AC27">
            <v>23</v>
          </cell>
          <cell r="AD27">
            <v>44</v>
          </cell>
          <cell r="AN27">
            <v>12331</v>
          </cell>
          <cell r="BS27">
            <v>2317</v>
          </cell>
          <cell r="CA27">
            <v>12478</v>
          </cell>
          <cell r="CC27">
            <v>4.5520115403109469E-2</v>
          </cell>
        </row>
        <row r="28">
          <cell r="D28">
            <v>3881</v>
          </cell>
          <cell r="E28">
            <v>5382</v>
          </cell>
          <cell r="I28">
            <v>2386</v>
          </cell>
          <cell r="J28">
            <v>1383</v>
          </cell>
          <cell r="AC28">
            <v>52</v>
          </cell>
          <cell r="AD28">
            <v>41</v>
          </cell>
          <cell r="AN28">
            <v>12602</v>
          </cell>
          <cell r="BS28">
            <v>2099</v>
          </cell>
          <cell r="CA28">
            <v>12808</v>
          </cell>
          <cell r="CC28">
            <v>4.3800749531542789E-2</v>
          </cell>
        </row>
        <row r="29">
          <cell r="D29">
            <v>3968</v>
          </cell>
          <cell r="E29">
            <v>5564</v>
          </cell>
          <cell r="I29">
            <v>2505</v>
          </cell>
          <cell r="J29">
            <v>1480</v>
          </cell>
          <cell r="AC29">
            <v>31</v>
          </cell>
          <cell r="AD29">
            <v>75</v>
          </cell>
          <cell r="AN29">
            <v>12749</v>
          </cell>
          <cell r="BS29">
            <v>2294</v>
          </cell>
          <cell r="CA29">
            <v>12989</v>
          </cell>
          <cell r="CC29">
            <v>5.2582954807914389E-2</v>
          </cell>
        </row>
        <row r="30">
          <cell r="D30">
            <v>3925</v>
          </cell>
          <cell r="E30">
            <v>5795</v>
          </cell>
          <cell r="I30">
            <v>3012</v>
          </cell>
          <cell r="J30">
            <v>1599</v>
          </cell>
          <cell r="AC30">
            <v>65</v>
          </cell>
          <cell r="AD30">
            <v>41</v>
          </cell>
          <cell r="AN30">
            <v>12972</v>
          </cell>
          <cell r="CA30">
            <v>13335</v>
          </cell>
          <cell r="CC30">
            <v>5.2118485189351332E-2</v>
          </cell>
        </row>
        <row r="31">
          <cell r="D31">
            <v>3827</v>
          </cell>
          <cell r="E31">
            <v>5977</v>
          </cell>
          <cell r="I31">
            <v>2971</v>
          </cell>
          <cell r="J31">
            <v>2441</v>
          </cell>
          <cell r="AC31">
            <v>99</v>
          </cell>
          <cell r="AD31">
            <v>66</v>
          </cell>
          <cell r="AN31">
            <v>12196</v>
          </cell>
          <cell r="CA31">
            <v>12572</v>
          </cell>
          <cell r="CC31">
            <v>2.7919185491568566E-2</v>
          </cell>
        </row>
        <row r="39">
          <cell r="BS39">
            <v>3419</v>
          </cell>
        </row>
        <row r="40">
          <cell r="BS40">
            <v>3772</v>
          </cell>
          <cell r="CA40">
            <v>5291</v>
          </cell>
        </row>
        <row r="41">
          <cell r="D41">
            <v>8237</v>
          </cell>
          <cell r="E41">
            <v>4518</v>
          </cell>
          <cell r="I41">
            <v>4741</v>
          </cell>
          <cell r="J41">
            <v>2296</v>
          </cell>
          <cell r="AC41">
            <v>17</v>
          </cell>
          <cell r="AD41">
            <v>36</v>
          </cell>
          <cell r="AN41">
            <v>18619</v>
          </cell>
          <cell r="BS41">
            <v>3329</v>
          </cell>
          <cell r="CA41">
            <v>6028</v>
          </cell>
          <cell r="CC41">
            <v>0.14548772395487725</v>
          </cell>
        </row>
        <row r="42">
          <cell r="D42">
            <v>8327</v>
          </cell>
          <cell r="E42">
            <v>4723</v>
          </cell>
          <cell r="I42">
            <v>3788</v>
          </cell>
          <cell r="J42">
            <v>1894</v>
          </cell>
          <cell r="AC42">
            <v>137</v>
          </cell>
          <cell r="AD42">
            <v>79</v>
          </cell>
          <cell r="AN42">
            <v>19373</v>
          </cell>
          <cell r="BS42">
            <v>3512</v>
          </cell>
          <cell r="CA42">
            <v>20823</v>
          </cell>
          <cell r="CC42">
            <v>7.5349373289151422E-2</v>
          </cell>
        </row>
        <row r="43">
          <cell r="D43">
            <v>8166</v>
          </cell>
          <cell r="E43">
            <v>4893</v>
          </cell>
          <cell r="I43">
            <v>4055</v>
          </cell>
          <cell r="J43">
            <v>1599</v>
          </cell>
          <cell r="AC43">
            <v>118</v>
          </cell>
          <cell r="AD43">
            <v>85</v>
          </cell>
          <cell r="AN43">
            <v>19622</v>
          </cell>
          <cell r="BS43">
            <v>3289</v>
          </cell>
          <cell r="CA43">
            <v>8563</v>
          </cell>
          <cell r="CC43">
            <v>0.13266378605628867</v>
          </cell>
        </row>
        <row r="44">
          <cell r="D44">
            <v>8382</v>
          </cell>
          <cell r="E44">
            <v>5101</v>
          </cell>
          <cell r="I44">
            <v>3932</v>
          </cell>
          <cell r="J44">
            <v>2179</v>
          </cell>
          <cell r="AC44">
            <v>115</v>
          </cell>
          <cell r="AD44">
            <v>70</v>
          </cell>
          <cell r="AN44">
            <v>20108</v>
          </cell>
          <cell r="CC44">
            <v>0.15639865413621071</v>
          </cell>
        </row>
        <row r="45">
          <cell r="D45">
            <v>8542</v>
          </cell>
          <cell r="E45">
            <v>5334</v>
          </cell>
          <cell r="I45">
            <v>3221</v>
          </cell>
          <cell r="J45">
            <v>2184</v>
          </cell>
          <cell r="AC45">
            <v>106</v>
          </cell>
          <cell r="AD45">
            <v>135</v>
          </cell>
          <cell r="AN45">
            <v>20729</v>
          </cell>
          <cell r="CA45">
            <v>8183</v>
          </cell>
          <cell r="CC45">
            <v>0.14688989368202371</v>
          </cell>
        </row>
      </sheetData>
      <sheetData sheetId="7">
        <row r="2">
          <cell r="N2">
            <v>4384</v>
          </cell>
          <cell r="R2">
            <v>240</v>
          </cell>
          <cell r="V2">
            <v>9</v>
          </cell>
          <cell r="Y2">
            <v>13</v>
          </cell>
          <cell r="AC2">
            <v>9</v>
          </cell>
          <cell r="AD2">
            <v>7</v>
          </cell>
          <cell r="AJ2">
            <v>192.555555555556</v>
          </cell>
          <cell r="AK2">
            <v>181.857142857143</v>
          </cell>
          <cell r="AT2">
            <v>813</v>
          </cell>
          <cell r="AU2">
            <v>760</v>
          </cell>
          <cell r="AV2">
            <v>30</v>
          </cell>
        </row>
        <row r="3">
          <cell r="N3">
            <v>5008</v>
          </cell>
          <cell r="R3">
            <v>881</v>
          </cell>
          <cell r="V3">
            <v>6</v>
          </cell>
          <cell r="Y3">
            <v>13</v>
          </cell>
          <cell r="AC3">
            <v>9</v>
          </cell>
          <cell r="AD3">
            <v>7</v>
          </cell>
          <cell r="AJ3">
            <v>237.888888888889</v>
          </cell>
          <cell r="AK3">
            <v>196.28571428571399</v>
          </cell>
          <cell r="AT3">
            <v>633</v>
          </cell>
          <cell r="AU3">
            <v>1739</v>
          </cell>
          <cell r="AV3">
            <v>38</v>
          </cell>
        </row>
        <row r="4">
          <cell r="N4">
            <v>4738</v>
          </cell>
          <cell r="R4">
            <v>1780</v>
          </cell>
          <cell r="V4">
            <v>6</v>
          </cell>
          <cell r="Y4">
            <v>11</v>
          </cell>
          <cell r="AC4">
            <v>9</v>
          </cell>
          <cell r="AD4">
            <v>7</v>
          </cell>
          <cell r="AJ4">
            <v>157.111111111111</v>
          </cell>
          <cell r="AK4">
            <v>206.857142857143</v>
          </cell>
          <cell r="AT4">
            <v>626</v>
          </cell>
          <cell r="AU4">
            <v>500</v>
          </cell>
          <cell r="AV4">
            <v>256</v>
          </cell>
        </row>
        <row r="5">
          <cell r="N5">
            <v>4478</v>
          </cell>
          <cell r="R5">
            <v>2315</v>
          </cell>
          <cell r="V5">
            <v>6</v>
          </cell>
          <cell r="Y5">
            <v>8</v>
          </cell>
          <cell r="AC5">
            <v>12</v>
          </cell>
          <cell r="AD5">
            <v>9</v>
          </cell>
          <cell r="AJ5">
            <v>72.2222222222222</v>
          </cell>
          <cell r="AK5">
            <v>224.28571428571399</v>
          </cell>
          <cell r="AT5">
            <v>321</v>
          </cell>
          <cell r="AU5">
            <v>658</v>
          </cell>
          <cell r="AV5">
            <v>218</v>
          </cell>
        </row>
        <row r="6">
          <cell r="N6">
            <v>4781</v>
          </cell>
          <cell r="R6">
            <v>1973</v>
          </cell>
          <cell r="V6">
            <v>6</v>
          </cell>
          <cell r="Y6">
            <v>11</v>
          </cell>
          <cell r="AC6">
            <v>9</v>
          </cell>
          <cell r="AD6">
            <v>7</v>
          </cell>
          <cell r="AJ6">
            <v>85.6111111111111</v>
          </cell>
          <cell r="AK6">
            <v>245.28571428571399</v>
          </cell>
          <cell r="AT6">
            <v>437</v>
          </cell>
          <cell r="AU6">
            <v>1051</v>
          </cell>
          <cell r="AV6">
            <v>162</v>
          </cell>
        </row>
        <row r="7">
          <cell r="N7">
            <v>4599</v>
          </cell>
          <cell r="R7">
            <v>1424</v>
          </cell>
          <cell r="V7">
            <v>15</v>
          </cell>
          <cell r="Y7">
            <v>20</v>
          </cell>
          <cell r="AC7">
            <v>18</v>
          </cell>
          <cell r="AD7">
            <v>7</v>
          </cell>
          <cell r="AJ7">
            <v>111.555555555556</v>
          </cell>
          <cell r="AK7">
            <v>258.857142857143</v>
          </cell>
          <cell r="AT7">
            <v>868</v>
          </cell>
          <cell r="AU7">
            <v>696</v>
          </cell>
          <cell r="AV7">
            <v>225</v>
          </cell>
        </row>
        <row r="8">
          <cell r="N8">
            <v>4597</v>
          </cell>
          <cell r="R8">
            <v>1342</v>
          </cell>
          <cell r="V8">
            <v>15</v>
          </cell>
          <cell r="Y8">
            <v>22</v>
          </cell>
          <cell r="AC8">
            <v>18</v>
          </cell>
          <cell r="AD8">
            <v>7</v>
          </cell>
          <cell r="AJ8">
            <v>150.333333333333</v>
          </cell>
          <cell r="AK8">
            <v>278.42857142857099</v>
          </cell>
          <cell r="AT8">
            <v>1115</v>
          </cell>
          <cell r="AU8">
            <v>2185</v>
          </cell>
          <cell r="AV8">
            <v>281</v>
          </cell>
        </row>
        <row r="9">
          <cell r="N9">
            <v>4687</v>
          </cell>
          <cell r="R9">
            <v>1262</v>
          </cell>
          <cell r="V9">
            <v>12</v>
          </cell>
          <cell r="Y9">
            <v>17</v>
          </cell>
          <cell r="AC9">
            <v>18</v>
          </cell>
          <cell r="AD9">
            <v>7</v>
          </cell>
          <cell r="AJ9">
            <v>153.277777777778</v>
          </cell>
          <cell r="AK9">
            <v>288.28571428571399</v>
          </cell>
          <cell r="AT9">
            <v>898</v>
          </cell>
          <cell r="AU9">
            <v>1393</v>
          </cell>
          <cell r="AV9">
            <v>253</v>
          </cell>
        </row>
        <row r="10">
          <cell r="N10">
            <v>4487</v>
          </cell>
          <cell r="R10">
            <v>1193</v>
          </cell>
          <cell r="V10">
            <v>14</v>
          </cell>
          <cell r="Y10">
            <v>19</v>
          </cell>
          <cell r="AC10">
            <v>19</v>
          </cell>
          <cell r="AD10">
            <v>7</v>
          </cell>
          <cell r="AJ10">
            <v>134.23809523809501</v>
          </cell>
          <cell r="AK10">
            <v>304.142857142857</v>
          </cell>
          <cell r="AT10">
            <v>779</v>
          </cell>
          <cell r="AU10">
            <v>1449</v>
          </cell>
          <cell r="AV10">
            <v>183</v>
          </cell>
        </row>
        <row r="11">
          <cell r="N11">
            <v>4384</v>
          </cell>
          <cell r="R11">
            <v>1244</v>
          </cell>
          <cell r="V11">
            <v>14</v>
          </cell>
          <cell r="Y11">
            <v>19</v>
          </cell>
          <cell r="AC11">
            <v>19</v>
          </cell>
          <cell r="AD11">
            <v>7</v>
          </cell>
          <cell r="AJ11">
            <v>128.54545454545499</v>
          </cell>
          <cell r="AK11">
            <v>324.28571428571399</v>
          </cell>
          <cell r="AT11">
            <v>1140</v>
          </cell>
          <cell r="AU11">
            <v>1730</v>
          </cell>
          <cell r="AV11">
            <v>223</v>
          </cell>
        </row>
        <row r="12">
          <cell r="N12">
            <v>4418</v>
          </cell>
          <cell r="R12">
            <v>1376</v>
          </cell>
          <cell r="V12">
            <v>18</v>
          </cell>
          <cell r="Y12">
            <v>22</v>
          </cell>
          <cell r="AC12">
            <v>20</v>
          </cell>
          <cell r="AD12">
            <v>7</v>
          </cell>
          <cell r="AJ12">
            <v>145.55000000000001</v>
          </cell>
          <cell r="AK12">
            <v>347.42857142857099</v>
          </cell>
          <cell r="AT12">
            <v>1421</v>
          </cell>
          <cell r="AU12">
            <v>1425</v>
          </cell>
          <cell r="AV12">
            <v>195</v>
          </cell>
        </row>
        <row r="13">
          <cell r="N13">
            <v>2195</v>
          </cell>
          <cell r="R13">
            <v>2682</v>
          </cell>
          <cell r="V13">
            <v>14</v>
          </cell>
          <cell r="Y13">
            <v>19</v>
          </cell>
          <cell r="AC13">
            <v>20</v>
          </cell>
          <cell r="AD13">
            <v>7</v>
          </cell>
          <cell r="AJ13">
            <v>159.55000000000001</v>
          </cell>
          <cell r="AK13">
            <v>373</v>
          </cell>
          <cell r="AT13">
            <v>1491</v>
          </cell>
          <cell r="AU13">
            <v>1605</v>
          </cell>
          <cell r="AV13">
            <v>281</v>
          </cell>
        </row>
        <row r="14">
          <cell r="N14">
            <v>2011</v>
          </cell>
          <cell r="R14">
            <v>2037</v>
          </cell>
          <cell r="V14">
            <v>12</v>
          </cell>
          <cell r="Y14">
            <v>23</v>
          </cell>
          <cell r="AC14">
            <v>14</v>
          </cell>
          <cell r="AD14">
            <v>13</v>
          </cell>
          <cell r="AJ14">
            <v>230.78571428571399</v>
          </cell>
          <cell r="AK14">
            <v>211.769230769231</v>
          </cell>
          <cell r="AT14">
            <v>1007</v>
          </cell>
          <cell r="AU14">
            <v>2676</v>
          </cell>
          <cell r="AV14">
            <v>279</v>
          </cell>
        </row>
        <row r="15">
          <cell r="N15">
            <v>6503</v>
          </cell>
          <cell r="R15">
            <v>3626</v>
          </cell>
          <cell r="V15">
            <v>7</v>
          </cell>
          <cell r="W15">
            <v>10</v>
          </cell>
          <cell r="Y15">
            <v>17</v>
          </cell>
          <cell r="AC15">
            <v>14</v>
          </cell>
          <cell r="AD15">
            <v>13</v>
          </cell>
          <cell r="AJ15">
            <v>253.57142857142901</v>
          </cell>
          <cell r="AK15">
            <v>208.30769230769201</v>
          </cell>
          <cell r="AT15">
            <v>275</v>
          </cell>
          <cell r="AU15">
            <v>1355</v>
          </cell>
          <cell r="AV15">
            <v>466</v>
          </cell>
        </row>
        <row r="16">
          <cell r="N16">
            <v>6120</v>
          </cell>
          <cell r="R16">
            <v>3621</v>
          </cell>
          <cell r="V16">
            <v>11</v>
          </cell>
          <cell r="Y16">
            <v>19</v>
          </cell>
          <cell r="AC16">
            <v>14</v>
          </cell>
          <cell r="AD16">
            <v>13</v>
          </cell>
          <cell r="AJ16">
            <v>276.642857142857</v>
          </cell>
          <cell r="AK16">
            <v>201</v>
          </cell>
          <cell r="AT16">
            <v>906</v>
          </cell>
          <cell r="AU16">
            <v>1428</v>
          </cell>
          <cell r="AV16">
            <v>494</v>
          </cell>
        </row>
        <row r="17">
          <cell r="N17">
            <v>6267</v>
          </cell>
          <cell r="R17">
            <v>3728</v>
          </cell>
          <cell r="V17">
            <v>12</v>
          </cell>
          <cell r="Y17">
            <v>22</v>
          </cell>
          <cell r="AC17">
            <v>14</v>
          </cell>
          <cell r="AD17">
            <v>13</v>
          </cell>
          <cell r="AJ17">
            <v>254</v>
          </cell>
          <cell r="AK17">
            <v>198.461538461538</v>
          </cell>
          <cell r="AT17">
            <v>1101</v>
          </cell>
          <cell r="AU17">
            <v>1717</v>
          </cell>
          <cell r="AV17">
            <v>619</v>
          </cell>
        </row>
        <row r="18">
          <cell r="N18">
            <v>9306</v>
          </cell>
          <cell r="R18">
            <v>3731</v>
          </cell>
          <cell r="V18">
            <v>12</v>
          </cell>
          <cell r="Y18">
            <v>21</v>
          </cell>
          <cell r="AC18">
            <v>16</v>
          </cell>
          <cell r="AD18">
            <v>13</v>
          </cell>
          <cell r="AJ18">
            <v>249.875</v>
          </cell>
          <cell r="AK18">
            <v>219.84615384615401</v>
          </cell>
          <cell r="AT18">
            <v>1123</v>
          </cell>
          <cell r="AU18">
            <v>2143</v>
          </cell>
          <cell r="AV18">
            <v>526</v>
          </cell>
        </row>
        <row r="19">
          <cell r="N19">
            <v>9572</v>
          </cell>
          <cell r="R19">
            <v>3417</v>
          </cell>
          <cell r="V19">
            <v>13</v>
          </cell>
          <cell r="Y19">
            <v>21</v>
          </cell>
          <cell r="AC19">
            <v>16</v>
          </cell>
          <cell r="AD19">
            <v>13</v>
          </cell>
          <cell r="AJ19">
            <v>237.5</v>
          </cell>
          <cell r="AK19">
            <v>251.61538461538501</v>
          </cell>
          <cell r="AT19">
            <v>1023</v>
          </cell>
          <cell r="AU19">
            <v>1463</v>
          </cell>
          <cell r="AV19">
            <v>480</v>
          </cell>
        </row>
        <row r="20">
          <cell r="R20">
            <v>3585</v>
          </cell>
          <cell r="V20">
            <v>7</v>
          </cell>
          <cell r="Y20">
            <v>16</v>
          </cell>
          <cell r="AC20">
            <v>16</v>
          </cell>
          <cell r="AD20">
            <v>13</v>
          </cell>
          <cell r="AJ20">
            <v>219.25</v>
          </cell>
          <cell r="AK20">
            <v>288.461538461538</v>
          </cell>
          <cell r="AT20">
            <v>383</v>
          </cell>
          <cell r="AU20">
            <v>852</v>
          </cell>
          <cell r="AV20">
            <v>418</v>
          </cell>
        </row>
        <row r="21">
          <cell r="R21">
            <v>3843</v>
          </cell>
          <cell r="V21">
            <v>12</v>
          </cell>
          <cell r="Y21">
            <v>22</v>
          </cell>
          <cell r="AC21">
            <v>16</v>
          </cell>
          <cell r="AD21">
            <v>13</v>
          </cell>
          <cell r="AJ21">
            <v>229.75</v>
          </cell>
          <cell r="AK21">
            <v>303.769230769231</v>
          </cell>
          <cell r="AT21">
            <v>940</v>
          </cell>
          <cell r="AU21">
            <v>2160</v>
          </cell>
          <cell r="AV21">
            <v>500</v>
          </cell>
        </row>
        <row r="22">
          <cell r="R22">
            <v>4076</v>
          </cell>
          <cell r="V22">
            <v>13</v>
          </cell>
          <cell r="Y22">
            <v>21</v>
          </cell>
          <cell r="AC22">
            <v>16</v>
          </cell>
          <cell r="AD22">
            <v>13</v>
          </cell>
          <cell r="AJ22">
            <v>235.25</v>
          </cell>
          <cell r="AK22">
            <v>324.538461538462</v>
          </cell>
          <cell r="AT22">
            <v>811</v>
          </cell>
          <cell r="AU22">
            <v>1479</v>
          </cell>
          <cell r="AV22">
            <v>429</v>
          </cell>
        </row>
        <row r="23">
          <cell r="R23">
            <v>3896</v>
          </cell>
          <cell r="V23">
            <v>9</v>
          </cell>
          <cell r="Y23">
            <v>18</v>
          </cell>
          <cell r="AC23">
            <v>16</v>
          </cell>
          <cell r="AD23">
            <v>13</v>
          </cell>
          <cell r="AJ23">
            <v>168.95454545454501</v>
          </cell>
          <cell r="AK23">
            <v>341</v>
          </cell>
          <cell r="AT23">
            <v>373</v>
          </cell>
          <cell r="AU23">
            <v>1371</v>
          </cell>
          <cell r="AV23">
            <v>494</v>
          </cell>
        </row>
        <row r="24">
          <cell r="R24">
            <v>4071</v>
          </cell>
          <cell r="V24">
            <v>14</v>
          </cell>
          <cell r="Y24">
            <v>23</v>
          </cell>
          <cell r="AC24">
            <v>22</v>
          </cell>
          <cell r="AD24">
            <v>13</v>
          </cell>
          <cell r="AJ24">
            <v>173.636363636364</v>
          </cell>
          <cell r="AK24">
            <v>354.769230769231</v>
          </cell>
          <cell r="AT24">
            <v>327</v>
          </cell>
          <cell r="AU24">
            <v>1595</v>
          </cell>
          <cell r="AV24">
            <v>364</v>
          </cell>
        </row>
        <row r="25">
          <cell r="R25">
            <v>4352</v>
          </cell>
          <cell r="V25">
            <v>15</v>
          </cell>
          <cell r="Y25">
            <v>22</v>
          </cell>
          <cell r="AC25">
            <v>22</v>
          </cell>
          <cell r="AD25">
            <v>13</v>
          </cell>
          <cell r="AJ25">
            <v>175.68181818181799</v>
          </cell>
          <cell r="AK25">
            <v>371.84615384615398</v>
          </cell>
          <cell r="AO25">
            <v>673</v>
          </cell>
          <cell r="AP25">
            <v>628</v>
          </cell>
          <cell r="AT25">
            <v>406</v>
          </cell>
          <cell r="AU25">
            <v>1113</v>
          </cell>
          <cell r="AV25">
            <v>317</v>
          </cell>
        </row>
        <row r="26">
          <cell r="R26">
            <v>3988</v>
          </cell>
          <cell r="V26">
            <v>15</v>
          </cell>
          <cell r="Y26">
            <v>26</v>
          </cell>
          <cell r="AC26">
            <v>22</v>
          </cell>
          <cell r="AD26">
            <v>13</v>
          </cell>
          <cell r="AJ26">
            <v>176.59090909090901</v>
          </cell>
          <cell r="AK26">
            <v>383.30769230769198</v>
          </cell>
          <cell r="AO26">
            <v>635</v>
          </cell>
          <cell r="AP26">
            <v>605</v>
          </cell>
          <cell r="AT26">
            <v>1118</v>
          </cell>
          <cell r="AU26">
            <v>2087</v>
          </cell>
          <cell r="AV26">
            <v>364</v>
          </cell>
        </row>
        <row r="27">
          <cell r="R27">
            <v>3946</v>
          </cell>
          <cell r="V27">
            <v>16</v>
          </cell>
          <cell r="Y27">
            <v>26</v>
          </cell>
          <cell r="AC27">
            <v>22</v>
          </cell>
          <cell r="AD27">
            <v>13</v>
          </cell>
          <cell r="AJ27">
            <v>177.54545454545499</v>
          </cell>
          <cell r="AK27">
            <v>396</v>
          </cell>
          <cell r="AO27">
            <v>848</v>
          </cell>
          <cell r="AP27">
            <v>442</v>
          </cell>
          <cell r="AT27">
            <v>1228</v>
          </cell>
          <cell r="AU27">
            <v>2397</v>
          </cell>
          <cell r="AV27">
            <v>381</v>
          </cell>
        </row>
        <row r="28">
          <cell r="R28">
            <v>4084</v>
          </cell>
          <cell r="V28">
            <v>16</v>
          </cell>
          <cell r="Y28">
            <v>24</v>
          </cell>
          <cell r="AC28">
            <v>22</v>
          </cell>
          <cell r="AD28">
            <v>13</v>
          </cell>
          <cell r="AJ28">
            <v>176.40909090909099</v>
          </cell>
          <cell r="AK28">
            <v>414</v>
          </cell>
          <cell r="AO28">
            <v>387</v>
          </cell>
          <cell r="AP28">
            <v>560</v>
          </cell>
          <cell r="AT28">
            <v>1293</v>
          </cell>
          <cell r="AU28">
            <v>2002</v>
          </cell>
          <cell r="AV28">
            <v>376</v>
          </cell>
        </row>
        <row r="29">
          <cell r="N29">
            <v>7298</v>
          </cell>
          <cell r="R29">
            <v>3858</v>
          </cell>
          <cell r="V29">
            <v>15</v>
          </cell>
          <cell r="Y29">
            <v>24</v>
          </cell>
          <cell r="AC29">
            <v>21</v>
          </cell>
          <cell r="AD29">
            <v>13</v>
          </cell>
          <cell r="AJ29">
            <v>188.95238095238099</v>
          </cell>
          <cell r="AK29">
            <v>428</v>
          </cell>
          <cell r="AO29">
            <v>393</v>
          </cell>
          <cell r="AP29">
            <v>868</v>
          </cell>
          <cell r="AT29">
            <v>1275</v>
          </cell>
          <cell r="AU29">
            <v>1886</v>
          </cell>
          <cell r="AV29">
            <v>335</v>
          </cell>
        </row>
        <row r="30">
          <cell r="N30">
            <v>7802</v>
          </cell>
          <cell r="R30">
            <v>4001</v>
          </cell>
          <cell r="V30">
            <v>18</v>
          </cell>
          <cell r="Y30">
            <v>27</v>
          </cell>
          <cell r="AC30">
            <v>21</v>
          </cell>
          <cell r="AD30">
            <v>13</v>
          </cell>
          <cell r="AJ30">
            <v>140.17857142857099</v>
          </cell>
          <cell r="AK30">
            <v>445.769230769231</v>
          </cell>
          <cell r="AT30">
            <v>2399</v>
          </cell>
          <cell r="AU30">
            <v>2699</v>
          </cell>
          <cell r="AV30">
            <v>389</v>
          </cell>
        </row>
        <row r="31">
          <cell r="N31">
            <v>7269</v>
          </cell>
          <cell r="R31">
            <v>3686</v>
          </cell>
          <cell r="V31">
            <v>27</v>
          </cell>
          <cell r="Y31">
            <v>40</v>
          </cell>
          <cell r="AC31">
            <v>28</v>
          </cell>
          <cell r="AD31">
            <v>13</v>
          </cell>
          <cell r="AJ31">
            <v>136.67857142857099</v>
          </cell>
          <cell r="AK31">
            <v>459.769230769231</v>
          </cell>
          <cell r="AT31">
            <v>2592</v>
          </cell>
          <cell r="AU31">
            <v>3571</v>
          </cell>
          <cell r="AV31">
            <v>345</v>
          </cell>
        </row>
        <row r="32">
          <cell r="N32">
            <v>7707</v>
          </cell>
        </row>
        <row r="33">
          <cell r="N33">
            <v>8138</v>
          </cell>
        </row>
        <row r="41">
          <cell r="R41">
            <v>5916</v>
          </cell>
          <cell r="V41">
            <v>20</v>
          </cell>
          <cell r="W41">
            <v>13</v>
          </cell>
          <cell r="Y41">
            <v>35</v>
          </cell>
          <cell r="AJ41">
            <v>316.80769230769198</v>
          </cell>
          <cell r="AK41">
            <v>237.789473684211</v>
          </cell>
          <cell r="AT41">
            <v>2519</v>
          </cell>
          <cell r="AU41">
            <v>3448</v>
          </cell>
          <cell r="AV41">
            <v>277</v>
          </cell>
        </row>
        <row r="42">
          <cell r="R42">
            <v>6668</v>
          </cell>
          <cell r="V42">
            <v>16</v>
          </cell>
          <cell r="W42">
            <v>13</v>
          </cell>
          <cell r="Y42">
            <v>34</v>
          </cell>
          <cell r="AJ42">
            <v>320.269230769231</v>
          </cell>
          <cell r="AK42">
            <v>248.57894736842101</v>
          </cell>
          <cell r="AT42">
            <v>3163</v>
          </cell>
          <cell r="AU42">
            <v>3632</v>
          </cell>
          <cell r="AV42">
            <v>512</v>
          </cell>
        </row>
        <row r="43">
          <cell r="R43">
            <v>6915</v>
          </cell>
          <cell r="V43">
            <v>17</v>
          </cell>
          <cell r="W43">
            <v>12</v>
          </cell>
          <cell r="Y43">
            <v>32</v>
          </cell>
          <cell r="AJ43">
            <v>314.07692307692298</v>
          </cell>
          <cell r="AK43">
            <v>257.52631578947398</v>
          </cell>
          <cell r="AT43">
            <v>3838</v>
          </cell>
          <cell r="AU43">
            <v>3483</v>
          </cell>
          <cell r="AV43">
            <v>403</v>
          </cell>
        </row>
        <row r="44">
          <cell r="R44">
            <v>6529</v>
          </cell>
          <cell r="V44">
            <v>17</v>
          </cell>
          <cell r="W44">
            <v>13</v>
          </cell>
          <cell r="Y44">
            <v>32</v>
          </cell>
          <cell r="AJ44">
            <v>322.38461538461502</v>
          </cell>
          <cell r="AK44">
            <v>268.47368421052602</v>
          </cell>
          <cell r="AT44">
            <v>2970</v>
          </cell>
          <cell r="AU44">
            <v>3034</v>
          </cell>
          <cell r="AV44">
            <v>309</v>
          </cell>
        </row>
        <row r="45">
          <cell r="R45">
            <v>6326</v>
          </cell>
          <cell r="V45">
            <v>17</v>
          </cell>
          <cell r="W45">
            <v>13</v>
          </cell>
          <cell r="Y45">
            <v>35</v>
          </cell>
          <cell r="AJ45">
            <v>328.538461538462</v>
          </cell>
          <cell r="AK45">
            <v>280.73684210526301</v>
          </cell>
          <cell r="AT45">
            <v>3382</v>
          </cell>
          <cell r="AU45">
            <v>3243</v>
          </cell>
          <cell r="AV45">
            <v>433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D1" zoomScaleNormal="100" workbookViewId="0">
      <selection activeCell="G1" sqref="G1:H12"/>
    </sheetView>
  </sheetViews>
  <sheetFormatPr defaultRowHeight="13.5"/>
  <cols>
    <col min="1" max="1" width="18.75" style="1" customWidth="1"/>
    <col min="2" max="2" width="17.5" style="2" customWidth="1"/>
    <col min="3" max="3" width="26.125" style="1" customWidth="1"/>
    <col min="4" max="4" width="19.625" style="1" customWidth="1"/>
    <col min="5" max="5" width="16.5" style="1" customWidth="1"/>
    <col min="6" max="6" width="32.75" style="1" customWidth="1"/>
    <col min="7" max="7" width="13.875" style="1" customWidth="1"/>
    <col min="8" max="8" width="11.875" style="1" customWidth="1"/>
    <col min="9" max="9" width="9" style="1"/>
    <col min="10" max="10" width="10.375" style="1" customWidth="1"/>
    <col min="11" max="11" width="26" style="1" customWidth="1"/>
    <col min="12" max="12" width="13.125" style="1" customWidth="1"/>
    <col min="13" max="13" width="9" style="1"/>
    <col min="14" max="14" width="50.375" style="1" customWidth="1"/>
    <col min="15" max="16384" width="9" style="1"/>
  </cols>
  <sheetData>
    <row r="1" spans="1:14" s="14" customFormat="1" ht="14.25">
      <c r="A1" s="10" t="s">
        <v>106</v>
      </c>
      <c r="B1" s="10" t="s">
        <v>107</v>
      </c>
      <c r="C1" s="10" t="s">
        <v>108</v>
      </c>
      <c r="D1" s="10" t="s">
        <v>106</v>
      </c>
      <c r="E1" s="10" t="s">
        <v>107</v>
      </c>
      <c r="F1" s="10" t="s">
        <v>108</v>
      </c>
      <c r="G1" s="10" t="s">
        <v>106</v>
      </c>
      <c r="H1" s="10" t="s">
        <v>107</v>
      </c>
      <c r="I1" s="10" t="s">
        <v>106</v>
      </c>
      <c r="J1" s="10" t="s">
        <v>107</v>
      </c>
      <c r="K1" s="11" t="s">
        <v>108</v>
      </c>
      <c r="L1" s="12" t="s">
        <v>106</v>
      </c>
      <c r="M1" s="13" t="s">
        <v>107</v>
      </c>
      <c r="N1" s="12" t="s">
        <v>108</v>
      </c>
    </row>
    <row r="2" spans="1:14" ht="13.5" customHeight="1">
      <c r="A2" s="103" t="s">
        <v>0</v>
      </c>
      <c r="B2" s="7" t="s">
        <v>1</v>
      </c>
      <c r="C2" s="6" t="s">
        <v>2</v>
      </c>
      <c r="D2" s="103" t="s">
        <v>109</v>
      </c>
      <c r="E2" s="7" t="s">
        <v>63</v>
      </c>
      <c r="F2" s="6" t="s">
        <v>115</v>
      </c>
      <c r="G2" s="104" t="s">
        <v>110</v>
      </c>
      <c r="H2" s="6" t="s">
        <v>3</v>
      </c>
      <c r="I2" s="105" t="s">
        <v>111</v>
      </c>
      <c r="J2" s="6" t="s">
        <v>4</v>
      </c>
      <c r="K2" s="9" t="s">
        <v>5</v>
      </c>
      <c r="L2" s="106" t="s">
        <v>112</v>
      </c>
      <c r="M2" s="105" t="s">
        <v>113</v>
      </c>
      <c r="N2" s="5" t="s">
        <v>85</v>
      </c>
    </row>
    <row r="3" spans="1:14" ht="13.5" customHeight="1">
      <c r="A3" s="103"/>
      <c r="B3" s="7"/>
      <c r="C3" s="6" t="s">
        <v>6</v>
      </c>
      <c r="D3" s="103"/>
      <c r="E3" s="6"/>
      <c r="F3" s="6" t="s">
        <v>64</v>
      </c>
      <c r="G3" s="104"/>
      <c r="H3" s="6" t="s">
        <v>7</v>
      </c>
      <c r="I3" s="105"/>
      <c r="J3" s="6"/>
      <c r="K3" s="9" t="s">
        <v>8</v>
      </c>
      <c r="L3" s="107"/>
      <c r="M3" s="105"/>
      <c r="N3" s="5" t="s">
        <v>86</v>
      </c>
    </row>
    <row r="4" spans="1:14" ht="13.5" customHeight="1">
      <c r="A4" s="103"/>
      <c r="B4" s="7"/>
      <c r="C4" s="6" t="s">
        <v>9</v>
      </c>
      <c r="D4" s="103"/>
      <c r="E4" s="6"/>
      <c r="F4" s="6" t="s">
        <v>65</v>
      </c>
      <c r="G4" s="104"/>
      <c r="H4" s="6" t="s">
        <v>10</v>
      </c>
      <c r="I4" s="105"/>
      <c r="J4" s="6"/>
      <c r="K4" s="9" t="s">
        <v>11</v>
      </c>
      <c r="L4" s="107"/>
      <c r="M4" s="105"/>
      <c r="N4" s="5" t="s">
        <v>87</v>
      </c>
    </row>
    <row r="5" spans="1:14" ht="13.5" customHeight="1">
      <c r="A5" s="103"/>
      <c r="B5" s="7"/>
      <c r="C5" s="6" t="s">
        <v>12</v>
      </c>
      <c r="D5" s="103"/>
      <c r="E5" s="6"/>
      <c r="F5" s="6" t="s">
        <v>66</v>
      </c>
      <c r="G5" s="104"/>
      <c r="H5" s="6" t="s">
        <v>13</v>
      </c>
      <c r="I5" s="105"/>
      <c r="J5" s="6" t="s">
        <v>14</v>
      </c>
      <c r="K5" s="9" t="s">
        <v>15</v>
      </c>
      <c r="L5" s="107"/>
      <c r="M5" s="105"/>
      <c r="N5" s="5" t="s">
        <v>88</v>
      </c>
    </row>
    <row r="6" spans="1:14" ht="13.5" customHeight="1">
      <c r="A6" s="103"/>
      <c r="B6" s="7" t="s">
        <v>16</v>
      </c>
      <c r="C6" s="6" t="s">
        <v>17</v>
      </c>
      <c r="D6" s="103"/>
      <c r="E6" s="6"/>
      <c r="F6" s="6" t="s">
        <v>67</v>
      </c>
      <c r="G6" s="104"/>
      <c r="H6" s="6" t="s">
        <v>18</v>
      </c>
      <c r="I6" s="105"/>
      <c r="J6" s="6"/>
      <c r="K6" s="9" t="s">
        <v>19</v>
      </c>
      <c r="L6" s="107"/>
      <c r="M6" s="105"/>
      <c r="N6" s="5" t="s">
        <v>89</v>
      </c>
    </row>
    <row r="7" spans="1:14" ht="13.5" customHeight="1">
      <c r="A7" s="103"/>
      <c r="B7" s="7"/>
      <c r="C7" s="6" t="s">
        <v>20</v>
      </c>
      <c r="D7" s="103"/>
      <c r="E7" s="7" t="s">
        <v>68</v>
      </c>
      <c r="F7" s="8" t="s">
        <v>69</v>
      </c>
      <c r="G7" s="104"/>
      <c r="H7" s="6" t="s">
        <v>21</v>
      </c>
      <c r="I7" s="105"/>
      <c r="J7" s="6"/>
      <c r="K7" s="9" t="s">
        <v>22</v>
      </c>
      <c r="L7" s="107"/>
      <c r="M7" s="105"/>
      <c r="N7" s="5" t="s">
        <v>90</v>
      </c>
    </row>
    <row r="8" spans="1:14" ht="13.5" customHeight="1">
      <c r="A8" s="103"/>
      <c r="B8" s="7"/>
      <c r="C8" s="6" t="s">
        <v>23</v>
      </c>
      <c r="D8" s="103"/>
      <c r="E8" s="6"/>
      <c r="F8" s="8" t="s">
        <v>70</v>
      </c>
      <c r="G8" s="104"/>
      <c r="H8" s="6" t="s">
        <v>24</v>
      </c>
      <c r="I8" s="105"/>
      <c r="J8" s="6" t="s">
        <v>25</v>
      </c>
      <c r="K8" s="9" t="s">
        <v>26</v>
      </c>
      <c r="L8" s="107"/>
      <c r="M8" s="105"/>
      <c r="N8" s="5" t="s">
        <v>91</v>
      </c>
    </row>
    <row r="9" spans="1:14" ht="13.5" customHeight="1">
      <c r="A9" s="103"/>
      <c r="B9" s="7"/>
      <c r="C9" s="6" t="s">
        <v>27</v>
      </c>
      <c r="D9" s="103"/>
      <c r="E9" s="6"/>
      <c r="F9" s="8" t="s">
        <v>71</v>
      </c>
      <c r="G9" s="104"/>
      <c r="H9" s="6" t="s">
        <v>28</v>
      </c>
      <c r="L9" s="107"/>
      <c r="M9" s="105"/>
      <c r="N9" s="5" t="s">
        <v>92</v>
      </c>
    </row>
    <row r="10" spans="1:14" ht="13.5" customHeight="1">
      <c r="A10" s="103"/>
      <c r="B10" s="7" t="s">
        <v>29</v>
      </c>
      <c r="C10" s="6" t="s">
        <v>30</v>
      </c>
      <c r="D10" s="103"/>
      <c r="E10" s="6"/>
      <c r="F10" s="8" t="s">
        <v>72</v>
      </c>
      <c r="G10" s="104"/>
      <c r="H10" s="6" t="s">
        <v>31</v>
      </c>
      <c r="L10" s="107"/>
      <c r="M10" s="105"/>
      <c r="N10" s="5" t="s">
        <v>93</v>
      </c>
    </row>
    <row r="11" spans="1:14" ht="13.5" customHeight="1">
      <c r="A11" s="103"/>
      <c r="B11" s="7"/>
      <c r="C11" s="6" t="s">
        <v>32</v>
      </c>
      <c r="D11" s="103"/>
      <c r="E11" s="6"/>
      <c r="F11" s="8" t="s">
        <v>73</v>
      </c>
      <c r="G11" s="104"/>
      <c r="H11" s="6" t="s">
        <v>33</v>
      </c>
      <c r="L11" s="107"/>
      <c r="M11" s="105"/>
      <c r="N11" s="5" t="s">
        <v>94</v>
      </c>
    </row>
    <row r="12" spans="1:14" ht="13.5" customHeight="1">
      <c r="A12" s="103"/>
      <c r="B12" s="7"/>
      <c r="C12" s="6" t="s">
        <v>34</v>
      </c>
      <c r="D12" s="103"/>
      <c r="E12" s="7" t="s">
        <v>74</v>
      </c>
      <c r="F12" s="8" t="s">
        <v>75</v>
      </c>
      <c r="G12" s="104"/>
      <c r="H12" s="6" t="s">
        <v>28</v>
      </c>
      <c r="L12" s="107"/>
      <c r="M12" s="105"/>
      <c r="N12" s="5" t="s">
        <v>95</v>
      </c>
    </row>
    <row r="13" spans="1:14" ht="13.5" customHeight="1">
      <c r="A13" s="103"/>
      <c r="B13" s="7"/>
      <c r="C13" s="6" t="s">
        <v>35</v>
      </c>
      <c r="D13" s="103"/>
      <c r="E13" s="6"/>
      <c r="F13" s="8" t="s">
        <v>76</v>
      </c>
      <c r="L13" s="107"/>
      <c r="M13" s="105" t="s">
        <v>114</v>
      </c>
      <c r="N13" s="5" t="s">
        <v>96</v>
      </c>
    </row>
    <row r="14" spans="1:14" ht="13.5" customHeight="1">
      <c r="A14" s="103"/>
      <c r="B14" s="7" t="s">
        <v>36</v>
      </c>
      <c r="C14" s="6" t="s">
        <v>37</v>
      </c>
      <c r="D14" s="103"/>
      <c r="E14" s="6"/>
      <c r="F14" s="8" t="s">
        <v>77</v>
      </c>
      <c r="L14" s="107"/>
      <c r="M14" s="105"/>
      <c r="N14" s="5" t="s">
        <v>97</v>
      </c>
    </row>
    <row r="15" spans="1:14" ht="13.5" customHeight="1">
      <c r="A15" s="103"/>
      <c r="B15" s="7"/>
      <c r="C15" s="6" t="s">
        <v>38</v>
      </c>
      <c r="D15" s="103"/>
      <c r="E15" s="6"/>
      <c r="F15" s="8" t="s">
        <v>78</v>
      </c>
      <c r="L15" s="107"/>
      <c r="M15" s="105"/>
      <c r="N15" s="5" t="s">
        <v>98</v>
      </c>
    </row>
    <row r="16" spans="1:14" ht="13.5" customHeight="1">
      <c r="A16" s="103"/>
      <c r="B16" s="7"/>
      <c r="C16" s="6" t="s">
        <v>39</v>
      </c>
      <c r="D16" s="103"/>
      <c r="E16" s="7" t="s">
        <v>79</v>
      </c>
      <c r="F16" s="8" t="s">
        <v>80</v>
      </c>
      <c r="L16" s="107"/>
      <c r="M16" s="105"/>
      <c r="N16" s="5" t="s">
        <v>99</v>
      </c>
    </row>
    <row r="17" spans="1:14" ht="13.5" customHeight="1">
      <c r="A17" s="103"/>
      <c r="B17" s="7"/>
      <c r="C17" s="6" t="s">
        <v>40</v>
      </c>
      <c r="D17" s="103"/>
      <c r="E17" s="6"/>
      <c r="F17" s="8" t="s">
        <v>81</v>
      </c>
      <c r="L17" s="107"/>
      <c r="M17" s="105"/>
      <c r="N17" s="5" t="s">
        <v>100</v>
      </c>
    </row>
    <row r="18" spans="1:14" ht="13.5" customHeight="1">
      <c r="A18" s="103"/>
      <c r="B18" s="7" t="s">
        <v>41</v>
      </c>
      <c r="C18" s="6" t="s">
        <v>42</v>
      </c>
      <c r="D18" s="103"/>
      <c r="E18" s="6"/>
      <c r="F18" s="8" t="s">
        <v>82</v>
      </c>
      <c r="L18" s="107"/>
      <c r="M18" s="105"/>
      <c r="N18" s="5" t="s">
        <v>101</v>
      </c>
    </row>
    <row r="19" spans="1:14" ht="13.5" customHeight="1">
      <c r="A19" s="103"/>
      <c r="B19" s="7"/>
      <c r="C19" s="6" t="s">
        <v>43</v>
      </c>
      <c r="D19" s="103"/>
      <c r="E19" s="6"/>
      <c r="F19" s="8" t="s">
        <v>83</v>
      </c>
      <c r="L19" s="107"/>
      <c r="M19" s="105"/>
      <c r="N19" s="5" t="s">
        <v>102</v>
      </c>
    </row>
    <row r="20" spans="1:14" ht="13.5" customHeight="1">
      <c r="A20" s="103"/>
      <c r="B20" s="7"/>
      <c r="C20" s="6" t="s">
        <v>44</v>
      </c>
      <c r="D20" s="103"/>
      <c r="E20" s="6"/>
      <c r="F20" s="8" t="s">
        <v>84</v>
      </c>
      <c r="L20" s="107"/>
      <c r="M20" s="105"/>
      <c r="N20" s="5" t="s">
        <v>103</v>
      </c>
    </row>
    <row r="21" spans="1:14" ht="13.5" customHeight="1">
      <c r="A21" s="103"/>
      <c r="B21" s="7"/>
      <c r="C21" s="6" t="s">
        <v>45</v>
      </c>
      <c r="D21" s="3"/>
      <c r="E21" s="3"/>
      <c r="F21" s="3"/>
      <c r="L21" s="107"/>
      <c r="M21" s="105"/>
      <c r="N21" s="5" t="s">
        <v>104</v>
      </c>
    </row>
    <row r="22" spans="1:14" ht="13.5" customHeight="1">
      <c r="A22" s="103"/>
      <c r="B22" s="7" t="s">
        <v>46</v>
      </c>
      <c r="C22" s="6" t="s">
        <v>47</v>
      </c>
      <c r="D22" s="3"/>
      <c r="E22" s="3"/>
      <c r="F22" s="3"/>
      <c r="L22" s="108"/>
      <c r="M22" s="105"/>
      <c r="N22" s="5" t="s">
        <v>105</v>
      </c>
    </row>
    <row r="23" spans="1:14" ht="13.5" customHeight="1">
      <c r="A23" s="103"/>
      <c r="B23" s="7"/>
      <c r="C23" s="6" t="s">
        <v>48</v>
      </c>
      <c r="D23" s="3"/>
      <c r="E23" s="3"/>
      <c r="F23" s="3"/>
    </row>
    <row r="24" spans="1:14" ht="13.5" customHeight="1">
      <c r="A24" s="103"/>
      <c r="B24" s="7"/>
      <c r="C24" s="6" t="s">
        <v>49</v>
      </c>
      <c r="D24" s="3"/>
      <c r="E24" s="3"/>
      <c r="F24" s="3"/>
    </row>
    <row r="25" spans="1:14" ht="13.5" customHeight="1">
      <c r="A25" s="103"/>
      <c r="B25" s="7" t="s">
        <v>50</v>
      </c>
      <c r="C25" s="6" t="s">
        <v>51</v>
      </c>
      <c r="D25" s="3"/>
      <c r="E25" s="3"/>
      <c r="F25" s="3"/>
    </row>
    <row r="26" spans="1:14" ht="13.5" customHeight="1">
      <c r="A26" s="103"/>
      <c r="B26" s="7"/>
      <c r="C26" s="6" t="s">
        <v>52</v>
      </c>
      <c r="D26" s="3"/>
      <c r="E26" s="3"/>
      <c r="F26" s="3"/>
    </row>
    <row r="27" spans="1:14" ht="13.5" customHeight="1">
      <c r="A27" s="103"/>
      <c r="B27" s="7" t="s">
        <v>53</v>
      </c>
      <c r="C27" s="6" t="s">
        <v>54</v>
      </c>
      <c r="D27" s="3"/>
      <c r="E27" s="3"/>
      <c r="F27" s="3"/>
    </row>
    <row r="28" spans="1:14" ht="13.5" customHeight="1">
      <c r="A28" s="103"/>
      <c r="B28" s="7"/>
      <c r="C28" s="6" t="s">
        <v>55</v>
      </c>
      <c r="D28" s="3"/>
      <c r="E28" s="3"/>
      <c r="F28" s="3"/>
    </row>
    <row r="29" spans="1:14" ht="13.5" customHeight="1">
      <c r="A29" s="103"/>
      <c r="B29" s="7" t="s">
        <v>56</v>
      </c>
      <c r="C29" s="6" t="s">
        <v>57</v>
      </c>
      <c r="D29" s="3"/>
      <c r="E29" s="3"/>
      <c r="F29" s="3"/>
    </row>
    <row r="30" spans="1:14" ht="13.5" customHeight="1">
      <c r="A30" s="103"/>
      <c r="B30" s="7"/>
      <c r="C30" s="6" t="s">
        <v>58</v>
      </c>
      <c r="D30" s="3"/>
      <c r="E30" s="3"/>
      <c r="F30" s="3"/>
    </row>
    <row r="31" spans="1:14" ht="13.5" customHeight="1">
      <c r="A31" s="103"/>
      <c r="B31" s="7" t="s">
        <v>59</v>
      </c>
      <c r="C31" s="6" t="s">
        <v>60</v>
      </c>
      <c r="D31" s="3"/>
      <c r="E31" s="3"/>
      <c r="F31" s="3"/>
    </row>
    <row r="32" spans="1:14" ht="13.5" customHeight="1">
      <c r="A32" s="103"/>
      <c r="B32" s="7" t="s">
        <v>61</v>
      </c>
      <c r="C32" s="6" t="s">
        <v>62</v>
      </c>
      <c r="D32" s="3"/>
      <c r="E32" s="3"/>
      <c r="F32" s="3"/>
    </row>
    <row r="33" spans="2:6" ht="13.5" customHeight="1">
      <c r="B33" s="1"/>
      <c r="D33" s="3"/>
      <c r="E33" s="3"/>
      <c r="F33" s="3"/>
    </row>
    <row r="34" spans="2:6" ht="13.5" customHeight="1">
      <c r="B34" s="1"/>
      <c r="D34" s="3"/>
      <c r="E34" s="3"/>
      <c r="F34" s="3"/>
    </row>
    <row r="35" spans="2:6" ht="13.5" customHeight="1">
      <c r="B35" s="1"/>
      <c r="D35" s="3"/>
      <c r="E35" s="3"/>
      <c r="F35" s="3"/>
    </row>
    <row r="36" spans="2:6" ht="13.5" customHeight="1">
      <c r="B36" s="1"/>
      <c r="D36" s="3"/>
      <c r="E36" s="3"/>
      <c r="F36" s="3"/>
    </row>
    <row r="37" spans="2:6" ht="13.5" customHeight="1">
      <c r="B37" s="1"/>
      <c r="D37" s="3"/>
      <c r="E37" s="3"/>
      <c r="F37" s="3"/>
    </row>
    <row r="38" spans="2:6" ht="13.5" customHeight="1">
      <c r="B38" s="1"/>
      <c r="D38" s="4"/>
      <c r="E38" s="4"/>
      <c r="F38" s="4"/>
    </row>
    <row r="39" spans="2:6" ht="13.5" customHeight="1">
      <c r="B39" s="1"/>
      <c r="D39" s="4"/>
      <c r="E39" s="4"/>
      <c r="F39" s="4"/>
    </row>
    <row r="40" spans="2:6" ht="13.5" customHeight="1">
      <c r="B40" s="1"/>
      <c r="D40" s="4"/>
      <c r="E40" s="4"/>
      <c r="F40" s="4"/>
    </row>
    <row r="41" spans="2:6" ht="13.5" customHeight="1">
      <c r="B41" s="1"/>
      <c r="D41" s="4"/>
      <c r="E41" s="4"/>
      <c r="F41" s="4"/>
    </row>
    <row r="42" spans="2:6" ht="13.5" customHeight="1">
      <c r="B42" s="1"/>
      <c r="D42" s="4"/>
      <c r="E42" s="4"/>
      <c r="F42" s="4"/>
    </row>
    <row r="43" spans="2:6">
      <c r="B43" s="1"/>
      <c r="D43" s="4"/>
      <c r="E43" s="4"/>
      <c r="F43" s="4"/>
    </row>
    <row r="44" spans="2:6">
      <c r="B44" s="1"/>
      <c r="D44" s="4"/>
      <c r="E44" s="4"/>
      <c r="F44" s="4"/>
    </row>
    <row r="45" spans="2:6">
      <c r="B45" s="1"/>
      <c r="D45" s="4"/>
      <c r="E45" s="4"/>
      <c r="F45" s="4"/>
    </row>
    <row r="46" spans="2:6">
      <c r="B46" s="1"/>
      <c r="D46" s="4"/>
      <c r="E46" s="4"/>
      <c r="F46" s="4"/>
    </row>
    <row r="47" spans="2:6">
      <c r="B47" s="1"/>
      <c r="D47" s="4"/>
      <c r="E47" s="4"/>
      <c r="F47" s="4"/>
    </row>
    <row r="48" spans="2:6">
      <c r="B48" s="1"/>
      <c r="D48" s="4"/>
      <c r="E48" s="4"/>
      <c r="F48" s="4"/>
    </row>
    <row r="49" spans="2:6">
      <c r="B49" s="1"/>
      <c r="D49" s="4"/>
      <c r="E49" s="4"/>
      <c r="F49" s="4"/>
    </row>
    <row r="50" spans="2:6">
      <c r="B50" s="1"/>
      <c r="D50" s="4"/>
      <c r="E50" s="4"/>
      <c r="F50" s="4"/>
    </row>
    <row r="51" spans="2:6">
      <c r="B51" s="1"/>
      <c r="D51" s="4"/>
      <c r="E51" s="4"/>
      <c r="F51" s="4"/>
    </row>
  </sheetData>
  <mergeCells count="7">
    <mergeCell ref="A2:A32"/>
    <mergeCell ref="G2:G12"/>
    <mergeCell ref="I2:I8"/>
    <mergeCell ref="D2:D20"/>
    <mergeCell ref="M2:M12"/>
    <mergeCell ref="M13:M22"/>
    <mergeCell ref="L2:L22"/>
  </mergeCells>
  <phoneticPr fontId="3" type="noConversion"/>
  <conditionalFormatting sqref="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32 D33:F51 F2:F20 B2:C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3" sqref="B13"/>
    </sheetView>
  </sheetViews>
  <sheetFormatPr defaultRowHeight="13.5"/>
  <cols>
    <col min="1" max="1" width="15" bestFit="1" customWidth="1"/>
    <col min="2" max="2" width="11" bestFit="1" customWidth="1"/>
    <col min="3" max="3" width="13" bestFit="1" customWidth="1"/>
    <col min="4" max="4" width="20.375" bestFit="1" customWidth="1"/>
    <col min="5" max="5" width="17.625" bestFit="1" customWidth="1"/>
    <col min="6" max="6" width="17.625" customWidth="1"/>
    <col min="7" max="7" width="13" bestFit="1" customWidth="1"/>
    <col min="8" max="8" width="20.375" bestFit="1" customWidth="1"/>
  </cols>
  <sheetData>
    <row r="1" spans="1:8" ht="14.25">
      <c r="A1" s="102" t="s">
        <v>106</v>
      </c>
      <c r="B1" s="102" t="s">
        <v>107</v>
      </c>
      <c r="C1" s="121" t="s">
        <v>106</v>
      </c>
      <c r="D1" s="122" t="s">
        <v>107</v>
      </c>
      <c r="E1" s="123"/>
      <c r="F1" s="124"/>
      <c r="G1" s="102" t="s">
        <v>106</v>
      </c>
      <c r="H1" s="102" t="s">
        <v>107</v>
      </c>
    </row>
    <row r="2" spans="1:8" s="128" customFormat="1" ht="13.5" customHeight="1">
      <c r="A2" s="118" t="s">
        <v>110</v>
      </c>
      <c r="B2" s="8" t="s">
        <v>303</v>
      </c>
      <c r="C2" s="125" t="s">
        <v>307</v>
      </c>
      <c r="D2" s="126" t="s">
        <v>309</v>
      </c>
      <c r="E2" s="126" t="s">
        <v>346</v>
      </c>
      <c r="F2" s="126" t="s">
        <v>330</v>
      </c>
      <c r="G2" s="127" t="s">
        <v>308</v>
      </c>
      <c r="H2" s="126" t="s">
        <v>320</v>
      </c>
    </row>
    <row r="3" spans="1:8" s="128" customFormat="1" ht="13.5" customHeight="1">
      <c r="A3" s="119"/>
      <c r="B3" s="8" t="s">
        <v>7</v>
      </c>
      <c r="C3" s="125"/>
      <c r="D3" s="126" t="s">
        <v>310</v>
      </c>
      <c r="E3" s="126" t="s">
        <v>347</v>
      </c>
      <c r="F3" s="126" t="s">
        <v>331</v>
      </c>
      <c r="G3" s="127"/>
      <c r="H3" s="126" t="s">
        <v>321</v>
      </c>
    </row>
    <row r="4" spans="1:8" s="128" customFormat="1" ht="13.5" customHeight="1">
      <c r="A4" s="119"/>
      <c r="B4" s="8" t="s">
        <v>10</v>
      </c>
      <c r="C4" s="125"/>
      <c r="D4" s="126" t="s">
        <v>311</v>
      </c>
      <c r="E4" s="126" t="s">
        <v>348</v>
      </c>
      <c r="F4" s="126" t="s">
        <v>332</v>
      </c>
      <c r="G4" s="127"/>
      <c r="H4" s="126" t="s">
        <v>322</v>
      </c>
    </row>
    <row r="5" spans="1:8" s="128" customFormat="1" ht="13.5" customHeight="1">
      <c r="A5" s="119"/>
      <c r="B5" s="8" t="s">
        <v>304</v>
      </c>
      <c r="C5" s="125"/>
      <c r="D5" s="126" t="s">
        <v>312</v>
      </c>
      <c r="E5" s="126" t="s">
        <v>349</v>
      </c>
      <c r="F5" s="126" t="s">
        <v>333</v>
      </c>
      <c r="G5" s="127"/>
      <c r="H5" s="126" t="s">
        <v>325</v>
      </c>
    </row>
    <row r="6" spans="1:8" s="128" customFormat="1" ht="13.5" customHeight="1">
      <c r="A6" s="119"/>
      <c r="B6" s="8" t="s">
        <v>305</v>
      </c>
      <c r="C6" s="125"/>
      <c r="D6" s="126" t="s">
        <v>313</v>
      </c>
      <c r="E6" s="126" t="s">
        <v>350</v>
      </c>
      <c r="F6" s="126" t="s">
        <v>334</v>
      </c>
      <c r="G6" s="127"/>
      <c r="H6" s="126" t="s">
        <v>326</v>
      </c>
    </row>
    <row r="7" spans="1:8" s="128" customFormat="1" ht="13.5" customHeight="1">
      <c r="A7" s="119"/>
      <c r="B7" s="8" t="s">
        <v>306</v>
      </c>
      <c r="C7" s="125"/>
      <c r="D7" s="126" t="s">
        <v>314</v>
      </c>
      <c r="E7" s="126" t="s">
        <v>351</v>
      </c>
      <c r="F7" s="126" t="s">
        <v>335</v>
      </c>
      <c r="G7" s="127"/>
      <c r="H7" s="126" t="s">
        <v>327</v>
      </c>
    </row>
    <row r="8" spans="1:8" s="128" customFormat="1" ht="13.5" customHeight="1">
      <c r="A8" s="119"/>
      <c r="B8" s="8" t="s">
        <v>363</v>
      </c>
      <c r="C8" s="125"/>
      <c r="D8" s="126" t="s">
        <v>315</v>
      </c>
      <c r="E8" s="126" t="s">
        <v>352</v>
      </c>
      <c r="F8" s="126" t="s">
        <v>336</v>
      </c>
    </row>
    <row r="9" spans="1:8" ht="13.5" customHeight="1">
      <c r="A9" s="120"/>
      <c r="B9" s="8" t="s">
        <v>345</v>
      </c>
      <c r="C9" s="125"/>
      <c r="D9" s="5" t="s">
        <v>316</v>
      </c>
      <c r="E9" s="5" t="s">
        <v>353</v>
      </c>
      <c r="F9" s="5" t="s">
        <v>337</v>
      </c>
    </row>
    <row r="10" spans="1:8" ht="13.5" customHeight="1">
      <c r="C10" s="125"/>
      <c r="D10" s="5" t="s">
        <v>317</v>
      </c>
      <c r="E10" s="5" t="s">
        <v>354</v>
      </c>
      <c r="F10" s="5" t="s">
        <v>361</v>
      </c>
    </row>
    <row r="11" spans="1:8" ht="13.5" customHeight="1">
      <c r="C11" s="125"/>
      <c r="D11" s="5" t="s">
        <v>318</v>
      </c>
      <c r="E11" s="5" t="s">
        <v>355</v>
      </c>
      <c r="F11" s="5" t="s">
        <v>362</v>
      </c>
    </row>
    <row r="12" spans="1:8" ht="13.5" customHeight="1">
      <c r="C12" s="125"/>
      <c r="D12" s="5" t="s">
        <v>319</v>
      </c>
      <c r="E12" s="5" t="s">
        <v>356</v>
      </c>
      <c r="F12" s="5" t="s">
        <v>338</v>
      </c>
    </row>
    <row r="13" spans="1:8" ht="13.5" customHeight="1">
      <c r="C13" s="125"/>
      <c r="D13" s="5" t="s">
        <v>323</v>
      </c>
      <c r="E13" s="5" t="s">
        <v>357</v>
      </c>
      <c r="F13" s="5" t="s">
        <v>339</v>
      </c>
    </row>
    <row r="14" spans="1:8">
      <c r="C14" s="125"/>
      <c r="D14" s="5" t="s">
        <v>324</v>
      </c>
      <c r="E14" s="5" t="s">
        <v>358</v>
      </c>
      <c r="F14" s="5" t="s">
        <v>340</v>
      </c>
    </row>
    <row r="15" spans="1:8">
      <c r="C15" s="125"/>
      <c r="D15" s="5" t="s">
        <v>328</v>
      </c>
      <c r="E15" s="5" t="s">
        <v>359</v>
      </c>
      <c r="F15" s="5" t="s">
        <v>341</v>
      </c>
    </row>
    <row r="16" spans="1:8">
      <c r="C16" s="125"/>
      <c r="D16" s="5" t="s">
        <v>329</v>
      </c>
      <c r="E16" s="5" t="s">
        <v>360</v>
      </c>
      <c r="F16" s="5" t="s">
        <v>342</v>
      </c>
    </row>
    <row r="17" spans="3:6">
      <c r="C17" s="125"/>
      <c r="D17" s="5" t="s">
        <v>344</v>
      </c>
      <c r="E17" s="5" t="s">
        <v>343</v>
      </c>
      <c r="F17" s="5"/>
    </row>
    <row r="18" spans="3:6">
      <c r="C18" s="125"/>
      <c r="D18" s="5"/>
      <c r="E18" s="5"/>
      <c r="F18" s="5"/>
    </row>
    <row r="19" spans="3:6">
      <c r="D19" s="1"/>
      <c r="E19" s="1"/>
      <c r="F19" s="1"/>
    </row>
    <row r="20" spans="3:6">
      <c r="D20" s="1"/>
      <c r="E20" s="1"/>
      <c r="F20" s="1"/>
    </row>
    <row r="21" spans="3:6">
      <c r="D21" s="1"/>
      <c r="E21" s="1"/>
      <c r="F21" s="1"/>
    </row>
    <row r="22" spans="3:6">
      <c r="D22" s="1"/>
      <c r="E22" s="1"/>
      <c r="F22" s="1"/>
    </row>
    <row r="23" spans="3:6">
      <c r="D23" s="1"/>
    </row>
    <row r="24" spans="3:6">
      <c r="D24" s="1"/>
    </row>
    <row r="25" spans="3:6">
      <c r="D25" s="1"/>
    </row>
    <row r="26" spans="3:6">
      <c r="D26" s="1"/>
    </row>
    <row r="27" spans="3:6">
      <c r="D27" s="1"/>
    </row>
    <row r="28" spans="3:6">
      <c r="D28" s="1"/>
    </row>
  </sheetData>
  <mergeCells count="4">
    <mergeCell ref="C2:C18"/>
    <mergeCell ref="D1:F1"/>
    <mergeCell ref="G2:G7"/>
    <mergeCell ref="A2:A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3" sqref="R13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workbookViewId="0">
      <selection activeCell="J28" sqref="J28"/>
    </sheetView>
  </sheetViews>
  <sheetFormatPr defaultRowHeight="13.5"/>
  <sheetData>
    <row r="3" spans="2:4">
      <c r="C3" t="s">
        <v>116</v>
      </c>
      <c r="D3" t="s">
        <v>117</v>
      </c>
    </row>
    <row r="4" spans="2:4">
      <c r="B4">
        <v>1</v>
      </c>
      <c r="C4" s="15">
        <v>0.4</v>
      </c>
      <c r="D4" s="15">
        <v>0.2</v>
      </c>
    </row>
    <row r="5" spans="2:4">
      <c r="B5">
        <v>4</v>
      </c>
      <c r="C5" s="15">
        <v>0.44</v>
      </c>
      <c r="D5" s="15">
        <v>0.23</v>
      </c>
    </row>
    <row r="6" spans="2:4">
      <c r="B6">
        <v>8</v>
      </c>
      <c r="C6" s="15">
        <v>0.42</v>
      </c>
      <c r="D6" s="15">
        <v>0.24</v>
      </c>
    </row>
    <row r="7" spans="2:4">
      <c r="B7">
        <v>12</v>
      </c>
      <c r="C7" s="15">
        <v>0.5</v>
      </c>
      <c r="D7" s="15">
        <v>0.26</v>
      </c>
    </row>
    <row r="8" spans="2:4">
      <c r="B8">
        <v>18</v>
      </c>
      <c r="C8" s="15">
        <v>0.45</v>
      </c>
      <c r="D8" s="15">
        <v>0.22</v>
      </c>
    </row>
    <row r="9" spans="2:4">
      <c r="B9">
        <v>25</v>
      </c>
      <c r="C9" s="15">
        <v>0.42</v>
      </c>
      <c r="D9" s="15">
        <v>0.25</v>
      </c>
    </row>
    <row r="10" spans="2:4">
      <c r="B10">
        <v>30</v>
      </c>
      <c r="C10" s="15">
        <v>0.41</v>
      </c>
      <c r="D10" s="15">
        <v>0.3</v>
      </c>
    </row>
    <row r="11" spans="2:4">
      <c r="C11" s="15"/>
      <c r="D11" s="15"/>
    </row>
    <row r="12" spans="2:4">
      <c r="C12" s="15"/>
      <c r="D12" s="15"/>
    </row>
    <row r="13" spans="2:4">
      <c r="C13" s="15"/>
      <c r="D13" s="15"/>
    </row>
    <row r="14" spans="2:4">
      <c r="C14" s="15"/>
      <c r="D14" s="15"/>
    </row>
    <row r="15" spans="2:4">
      <c r="C15" s="15"/>
      <c r="D15" s="15"/>
    </row>
    <row r="16" spans="2:4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  <c r="D29" s="15"/>
    </row>
    <row r="30" spans="3:4">
      <c r="C30" s="15"/>
      <c r="D30" s="15"/>
    </row>
    <row r="31" spans="3:4">
      <c r="C31" s="15"/>
      <c r="D31" s="15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33" sqref="F33"/>
    </sheetView>
  </sheetViews>
  <sheetFormatPr defaultRowHeight="13.5"/>
  <cols>
    <col min="1" max="1" width="18.875" style="1" customWidth="1"/>
    <col min="2" max="2" width="15" style="1" bestFit="1" customWidth="1"/>
    <col min="3" max="6" width="14.375" style="1" bestFit="1" customWidth="1"/>
    <col min="7" max="16384" width="9" style="1"/>
  </cols>
  <sheetData>
    <row r="1" spans="1:9">
      <c r="A1" s="1" t="s">
        <v>118</v>
      </c>
    </row>
    <row r="3" spans="1:9">
      <c r="A3" s="16" t="s">
        <v>119</v>
      </c>
      <c r="B3" s="17">
        <v>43466</v>
      </c>
      <c r="C3" s="17">
        <v>43497</v>
      </c>
      <c r="E3" s="109" t="s">
        <v>120</v>
      </c>
      <c r="F3" s="110"/>
    </row>
    <row r="4" spans="1:9" ht="15">
      <c r="A4" s="18" t="s">
        <v>121</v>
      </c>
      <c r="B4" s="19">
        <v>623791619.21999896</v>
      </c>
      <c r="C4" s="19">
        <v>750057513.78999996</v>
      </c>
      <c r="E4" s="18" t="s">
        <v>122</v>
      </c>
      <c r="F4" s="20">
        <f>C5/B4</f>
        <v>1.7890421009430276E-2</v>
      </c>
      <c r="H4" s="5" t="s">
        <v>123</v>
      </c>
      <c r="I4" s="20">
        <f>PRODUCT(F4:$F$10)</f>
        <v>1.0532463698756027E-3</v>
      </c>
    </row>
    <row r="5" spans="1:9" ht="15">
      <c r="A5" s="18" t="s">
        <v>124</v>
      </c>
      <c r="B5" s="19">
        <v>16561475.529999999</v>
      </c>
      <c r="C5" s="19">
        <v>11159894.689999999</v>
      </c>
      <c r="E5" s="18" t="s">
        <v>125</v>
      </c>
      <c r="F5" s="20">
        <f t="shared" ref="F5:F7" si="0">C6/B5</f>
        <v>0.20770321302403907</v>
      </c>
      <c r="H5" s="5" t="s">
        <v>126</v>
      </c>
      <c r="I5" s="20">
        <f>PRODUCT(F5:$F$10)</f>
        <v>5.8872084078984081E-2</v>
      </c>
    </row>
    <row r="6" spans="1:9" ht="15">
      <c r="A6" s="18" t="s">
        <v>127</v>
      </c>
      <c r="B6" s="19">
        <v>4719027.51</v>
      </c>
      <c r="C6" s="19">
        <v>3439871.68</v>
      </c>
      <c r="E6" s="18" t="s">
        <v>128</v>
      </c>
      <c r="F6" s="20">
        <f t="shared" si="0"/>
        <v>0.48416677062346691</v>
      </c>
      <c r="H6" s="5" t="s">
        <v>129</v>
      </c>
      <c r="I6" s="20">
        <f>PRODUCT(F6:$F$10)</f>
        <v>0.28344329980186866</v>
      </c>
    </row>
    <row r="7" spans="1:9" ht="15">
      <c r="A7" s="18" t="s">
        <v>130</v>
      </c>
      <c r="B7" s="19">
        <v>1925360.07</v>
      </c>
      <c r="C7" s="19">
        <v>2284796.31</v>
      </c>
      <c r="E7" s="18" t="s">
        <v>131</v>
      </c>
      <c r="F7" s="20">
        <f t="shared" si="0"/>
        <v>0.69658769333468096</v>
      </c>
      <c r="H7" s="5" t="s">
        <v>132</v>
      </c>
      <c r="I7" s="20">
        <f>PRODUCT(F7:$F$10)</f>
        <v>0.58542493413349195</v>
      </c>
    </row>
    <row r="8" spans="1:9" ht="15">
      <c r="A8" s="18" t="s">
        <v>133</v>
      </c>
      <c r="B8" s="19">
        <v>887330.38</v>
      </c>
      <c r="C8" s="19">
        <v>1341182.1299999999</v>
      </c>
      <c r="E8" s="21" t="s">
        <v>134</v>
      </c>
      <c r="F8" s="22">
        <f>C9/B8</f>
        <v>0.91044661403343352</v>
      </c>
    </row>
    <row r="9" spans="1:9" ht="15">
      <c r="A9" s="18" t="s">
        <v>135</v>
      </c>
      <c r="B9" s="19">
        <v>731526.89</v>
      </c>
      <c r="C9" s="19">
        <v>807866.94</v>
      </c>
      <c r="E9" s="21" t="s">
        <v>136</v>
      </c>
      <c r="F9" s="22">
        <f>C10/B9</f>
        <v>0.95215810863767425</v>
      </c>
    </row>
    <row r="10" spans="1:9" ht="15">
      <c r="A10" s="18" t="s">
        <v>137</v>
      </c>
      <c r="B10" s="19">
        <v>540642.61</v>
      </c>
      <c r="C10" s="19">
        <v>696529.26</v>
      </c>
      <c r="E10" s="21" t="s">
        <v>138</v>
      </c>
      <c r="F10" s="22">
        <f>C11/B10</f>
        <v>0.96946439349277336</v>
      </c>
    </row>
    <row r="11" spans="1:9" ht="15">
      <c r="A11" s="18" t="s">
        <v>139</v>
      </c>
      <c r="B11" s="19">
        <v>593091.56000000006</v>
      </c>
      <c r="C11" s="19">
        <v>524133.76</v>
      </c>
    </row>
    <row r="12" spans="1:9" ht="15">
      <c r="A12" s="18" t="s">
        <v>140</v>
      </c>
      <c r="B12" s="23">
        <f>SUM(B4:B10)</f>
        <v>649156982.20999897</v>
      </c>
      <c r="C12" s="23">
        <f>SUM(C4:C10)</f>
        <v>769787654.79999995</v>
      </c>
    </row>
    <row r="13" spans="1:9" ht="15">
      <c r="A13" s="18" t="s">
        <v>141</v>
      </c>
      <c r="B13" s="23">
        <f>SUM(B8:B10)</f>
        <v>2159499.88</v>
      </c>
      <c r="C13" s="23">
        <f>SUM(C8:C10)</f>
        <v>2845578.33</v>
      </c>
    </row>
    <row r="14" spans="1:9" ht="15">
      <c r="A14" s="18" t="s">
        <v>142</v>
      </c>
      <c r="B14" s="24">
        <f>B13/B12</f>
        <v>3.3266219715424902E-3</v>
      </c>
      <c r="C14" s="25">
        <f>C13/C12</f>
        <v>3.6965756884465954E-3</v>
      </c>
    </row>
    <row r="15" spans="1:9" ht="15">
      <c r="A15" s="18" t="s">
        <v>143</v>
      </c>
      <c r="B15" s="26">
        <f>SUM(B7:B10)</f>
        <v>4084859.95</v>
      </c>
      <c r="C15" s="26">
        <f>SUM(C7:C10)</f>
        <v>5130374.6399999997</v>
      </c>
    </row>
    <row r="16" spans="1:9" ht="15">
      <c r="A16" s="18" t="s">
        <v>144</v>
      </c>
      <c r="B16" s="27"/>
      <c r="C16" s="28">
        <f>C15/C12</f>
        <v>6.6646621415784235E-3</v>
      </c>
    </row>
    <row r="17" spans="1:6" ht="15">
      <c r="A17" s="18" t="s">
        <v>145</v>
      </c>
    </row>
    <row r="18" spans="1:6" ht="15">
      <c r="A18" s="29"/>
      <c r="B18" s="27"/>
      <c r="C18" s="27"/>
    </row>
    <row r="19" spans="1:6" ht="15">
      <c r="A19" s="30" t="s">
        <v>146</v>
      </c>
    </row>
    <row r="20" spans="1:6">
      <c r="A20" s="16" t="s">
        <v>119</v>
      </c>
      <c r="B20" s="17">
        <v>43374</v>
      </c>
      <c r="C20" s="17">
        <v>43405</v>
      </c>
      <c r="D20" s="17">
        <v>43435</v>
      </c>
      <c r="E20" s="17">
        <v>43466</v>
      </c>
      <c r="F20" s="17">
        <v>43497</v>
      </c>
    </row>
    <row r="21" spans="1:6" ht="15">
      <c r="A21" s="18" t="s">
        <v>121</v>
      </c>
      <c r="B21" s="19">
        <v>514743480.38999802</v>
      </c>
      <c r="C21" s="19">
        <v>608856841.02999902</v>
      </c>
      <c r="D21" s="19">
        <v>652801750.42999995</v>
      </c>
      <c r="E21" s="19">
        <v>623791619.21999896</v>
      </c>
      <c r="F21" s="19">
        <v>750057513.78999996</v>
      </c>
    </row>
    <row r="22" spans="1:6" ht="15">
      <c r="A22" s="18" t="s">
        <v>124</v>
      </c>
      <c r="B22" s="19">
        <v>7458591.6200000001</v>
      </c>
      <c r="C22" s="19">
        <v>8790116.9299999997</v>
      </c>
      <c r="D22" s="19">
        <v>13461963.66</v>
      </c>
      <c r="E22" s="19">
        <v>16561475.529999999</v>
      </c>
      <c r="F22" s="19">
        <v>11159894.689999999</v>
      </c>
    </row>
    <row r="23" spans="1:6" ht="15">
      <c r="A23" s="18" t="s">
        <v>127</v>
      </c>
      <c r="B23" s="19">
        <v>1693388.79</v>
      </c>
      <c r="C23" s="19">
        <v>1666775.02</v>
      </c>
      <c r="D23" s="19">
        <v>2689087.78</v>
      </c>
      <c r="E23" s="19">
        <v>4719027.51</v>
      </c>
      <c r="F23" s="19">
        <v>3439871.68</v>
      </c>
    </row>
    <row r="24" spans="1:6" ht="15">
      <c r="A24" s="18" t="s">
        <v>130</v>
      </c>
      <c r="B24" s="19">
        <v>839884.6</v>
      </c>
      <c r="C24" s="19">
        <v>1004162.75</v>
      </c>
      <c r="D24" s="19">
        <v>1107919.8600000001</v>
      </c>
      <c r="E24" s="19">
        <v>1925360.07</v>
      </c>
      <c r="F24" s="19">
        <v>2284796.31</v>
      </c>
    </row>
    <row r="25" spans="1:6" ht="15">
      <c r="A25" s="18" t="s">
        <v>133</v>
      </c>
      <c r="B25" s="19">
        <v>744615.35</v>
      </c>
      <c r="C25" s="19">
        <v>625434.61</v>
      </c>
      <c r="D25" s="19">
        <v>790831.3</v>
      </c>
      <c r="E25" s="19">
        <v>887330.38</v>
      </c>
      <c r="F25" s="19">
        <v>1341182.1299999999</v>
      </c>
    </row>
    <row r="26" spans="1:6" ht="15">
      <c r="A26" s="18" t="s">
        <v>135</v>
      </c>
      <c r="B26" s="19">
        <v>633814.68999999994</v>
      </c>
      <c r="C26" s="19">
        <v>656004.43000000005</v>
      </c>
      <c r="D26" s="19">
        <v>565753.91</v>
      </c>
      <c r="E26" s="19">
        <v>731526.89</v>
      </c>
      <c r="F26" s="19">
        <v>807866.94</v>
      </c>
    </row>
    <row r="27" spans="1:6" ht="15">
      <c r="A27" s="18" t="s">
        <v>137</v>
      </c>
      <c r="B27" s="19">
        <v>473526.9</v>
      </c>
      <c r="C27" s="19">
        <v>549857.09</v>
      </c>
      <c r="D27" s="19">
        <v>610905.93000000005</v>
      </c>
      <c r="E27" s="19">
        <v>540642.61</v>
      </c>
      <c r="F27" s="19">
        <v>696529.26</v>
      </c>
    </row>
    <row r="28" spans="1:6" ht="15">
      <c r="A28" s="18" t="s">
        <v>139</v>
      </c>
      <c r="B28" s="19">
        <v>407417</v>
      </c>
      <c r="C28" s="19">
        <v>460322.5</v>
      </c>
      <c r="D28" s="19">
        <v>542231.24</v>
      </c>
      <c r="E28" s="19">
        <v>593091.56000000006</v>
      </c>
      <c r="F28" s="19">
        <v>524133.76</v>
      </c>
    </row>
    <row r="29" spans="1:6" ht="15">
      <c r="A29" s="18" t="s">
        <v>140</v>
      </c>
      <c r="B29" s="23">
        <f t="shared" ref="B29:F29" si="1">SUM(B21:B27)</f>
        <v>526587302.33999807</v>
      </c>
      <c r="C29" s="23">
        <f t="shared" si="1"/>
        <v>622149191.85999894</v>
      </c>
      <c r="D29" s="23">
        <f t="shared" si="1"/>
        <v>672028212.86999977</v>
      </c>
      <c r="E29" s="23">
        <f t="shared" si="1"/>
        <v>649156982.20999897</v>
      </c>
      <c r="F29" s="23">
        <f t="shared" si="1"/>
        <v>769787654.79999995</v>
      </c>
    </row>
    <row r="30" spans="1:6" ht="15">
      <c r="A30" s="18" t="s">
        <v>141</v>
      </c>
      <c r="B30" s="23">
        <f>SUM(B25:B27)</f>
        <v>1851956.94</v>
      </c>
      <c r="C30" s="23">
        <f t="shared" ref="C30:F30" si="2">SUM(C25:C27)</f>
        <v>1831296.13</v>
      </c>
      <c r="D30" s="23">
        <f t="shared" si="2"/>
        <v>1967491.1400000001</v>
      </c>
      <c r="E30" s="23">
        <f t="shared" si="2"/>
        <v>2159499.88</v>
      </c>
      <c r="F30" s="23">
        <f t="shared" si="2"/>
        <v>2845578.33</v>
      </c>
    </row>
    <row r="31" spans="1:6" ht="15">
      <c r="A31" s="18" t="s">
        <v>142</v>
      </c>
      <c r="F31" s="25">
        <f>F30/B29</f>
        <v>5.4038111389224401E-3</v>
      </c>
    </row>
    <row r="32" spans="1:6" ht="15">
      <c r="A32" s="31" t="s">
        <v>130</v>
      </c>
      <c r="B32" s="32">
        <f>SUM(B24:B27)</f>
        <v>2691841.5399999996</v>
      </c>
      <c r="C32" s="32">
        <f t="shared" ref="C32:F32" si="3">SUM(C24:C27)</f>
        <v>2835458.88</v>
      </c>
      <c r="D32" s="32">
        <f t="shared" si="3"/>
        <v>3075411.0000000005</v>
      </c>
      <c r="E32" s="32">
        <f t="shared" si="3"/>
        <v>4084859.95</v>
      </c>
      <c r="F32" s="32">
        <f t="shared" si="3"/>
        <v>5130374.6399999997</v>
      </c>
    </row>
    <row r="33" spans="1:6" ht="15">
      <c r="A33" s="31" t="s">
        <v>144</v>
      </c>
      <c r="F33" s="25">
        <f>F32/C29</f>
        <v>8.2462128169965999E-3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workbookViewId="0">
      <selection activeCell="C21" sqref="C21"/>
    </sheetView>
  </sheetViews>
  <sheetFormatPr defaultRowHeight="13.5"/>
  <cols>
    <col min="1" max="1" width="12.875" customWidth="1"/>
    <col min="2" max="2" width="10.5" bestFit="1" customWidth="1"/>
    <col min="5" max="5" width="11" customWidth="1"/>
    <col min="6" max="6" width="14.75" customWidth="1"/>
  </cols>
  <sheetData>
    <row r="1" spans="1:18" s="1" customFormat="1" ht="27">
      <c r="A1" s="33" t="s">
        <v>147</v>
      </c>
      <c r="B1" s="34" t="s">
        <v>148</v>
      </c>
      <c r="C1" s="35" t="s">
        <v>151</v>
      </c>
      <c r="D1" s="35" t="s">
        <v>152</v>
      </c>
      <c r="E1" s="36" t="s">
        <v>153</v>
      </c>
      <c r="F1" s="36" t="s">
        <v>154</v>
      </c>
      <c r="G1" s="37" t="s">
        <v>155</v>
      </c>
      <c r="H1" s="37" t="s">
        <v>156</v>
      </c>
      <c r="I1" s="36" t="s">
        <v>157</v>
      </c>
      <c r="J1" s="38" t="s">
        <v>158</v>
      </c>
      <c r="K1" s="38" t="s">
        <v>159</v>
      </c>
      <c r="L1" s="38" t="s">
        <v>160</v>
      </c>
      <c r="M1" s="38" t="s">
        <v>161</v>
      </c>
      <c r="N1" s="37" t="s">
        <v>162</v>
      </c>
      <c r="O1" s="38" t="s">
        <v>163</v>
      </c>
      <c r="P1" s="37" t="s">
        <v>164</v>
      </c>
      <c r="Q1" s="39" t="s">
        <v>165</v>
      </c>
      <c r="R1" s="39" t="s">
        <v>166</v>
      </c>
    </row>
    <row r="2" spans="1:18" s="1" customFormat="1">
      <c r="A2" s="40">
        <v>34</v>
      </c>
      <c r="B2" s="41">
        <v>2020</v>
      </c>
      <c r="C2" s="42">
        <v>222</v>
      </c>
      <c r="D2" s="40">
        <v>203</v>
      </c>
      <c r="E2" s="40">
        <v>273</v>
      </c>
      <c r="F2" s="43">
        <v>275</v>
      </c>
      <c r="G2" s="43">
        <v>2</v>
      </c>
      <c r="H2" s="43">
        <v>11</v>
      </c>
      <c r="I2" s="40">
        <v>68</v>
      </c>
      <c r="J2" s="44">
        <v>0.91441441441441396</v>
      </c>
      <c r="K2" s="44">
        <v>0.334975369458128</v>
      </c>
      <c r="L2" s="44">
        <v>0.266009852216749</v>
      </c>
      <c r="M2" s="44">
        <v>3.4482758620689703E-2</v>
      </c>
      <c r="N2" s="44">
        <v>7.8817733990147798E-2</v>
      </c>
      <c r="O2" s="44">
        <v>3.9408866995073899E-2</v>
      </c>
      <c r="P2" s="43">
        <v>0</v>
      </c>
      <c r="Q2" s="43">
        <v>2</v>
      </c>
      <c r="R2" s="43">
        <v>1</v>
      </c>
    </row>
    <row r="3" spans="1:18" s="1" customFormat="1">
      <c r="A3" s="40">
        <v>35</v>
      </c>
      <c r="B3" s="41">
        <v>2020</v>
      </c>
      <c r="C3" s="42">
        <v>216</v>
      </c>
      <c r="D3" s="40">
        <v>116</v>
      </c>
      <c r="E3" s="40">
        <v>244</v>
      </c>
      <c r="F3" s="43">
        <v>244</v>
      </c>
      <c r="G3" s="43">
        <v>0</v>
      </c>
      <c r="H3" s="43">
        <v>14</v>
      </c>
      <c r="I3" s="40">
        <v>51</v>
      </c>
      <c r="J3" s="44">
        <v>0.53703703703703698</v>
      </c>
      <c r="K3" s="44">
        <v>0.43965517241379298</v>
      </c>
      <c r="L3" s="44">
        <v>0.25862068965517199</v>
      </c>
      <c r="M3" s="44">
        <v>3.4482758620689703E-2</v>
      </c>
      <c r="N3" s="44">
        <v>8.6206896551724102E-3</v>
      </c>
      <c r="O3" s="44">
        <v>8.6206896551724102E-3</v>
      </c>
      <c r="P3" s="43">
        <v>17</v>
      </c>
      <c r="Q3" s="43">
        <v>10</v>
      </c>
      <c r="R3" s="43">
        <v>0</v>
      </c>
    </row>
    <row r="4" spans="1:18">
      <c r="J4" s="51"/>
    </row>
    <row r="15" spans="1:18">
      <c r="A15" s="92" t="s">
        <v>293</v>
      </c>
      <c r="B15" s="92" t="s">
        <v>294</v>
      </c>
      <c r="C15" s="93" t="s">
        <v>150</v>
      </c>
      <c r="D15" s="93" t="s">
        <v>149</v>
      </c>
      <c r="E15" s="93" t="s">
        <v>181</v>
      </c>
      <c r="F15" s="93" t="s">
        <v>295</v>
      </c>
      <c r="G15" s="94" t="s">
        <v>296</v>
      </c>
      <c r="H15" s="95" t="s">
        <v>297</v>
      </c>
      <c r="I15" s="95" t="s">
        <v>263</v>
      </c>
    </row>
    <row r="16" spans="1:18">
      <c r="A16" s="41">
        <v>2020</v>
      </c>
      <c r="B16" s="96">
        <v>24</v>
      </c>
      <c r="C16" s="97" t="s">
        <v>300</v>
      </c>
      <c r="D16" s="97" t="s">
        <v>298</v>
      </c>
      <c r="E16" s="97">
        <v>587640.37</v>
      </c>
      <c r="F16" s="97">
        <v>309963.84000000003</v>
      </c>
      <c r="G16" s="96">
        <v>17</v>
      </c>
      <c r="H16" s="97">
        <v>18233.167058823499</v>
      </c>
      <c r="I16" s="98">
        <v>0.52747199788196997</v>
      </c>
    </row>
    <row r="17" spans="1:9">
      <c r="A17" s="41">
        <v>2020</v>
      </c>
      <c r="B17" s="99">
        <v>25</v>
      </c>
      <c r="C17" s="100" t="s">
        <v>301</v>
      </c>
      <c r="D17" s="100" t="s">
        <v>299</v>
      </c>
      <c r="E17" s="100">
        <v>595788.22</v>
      </c>
      <c r="F17" s="100">
        <v>308214.01</v>
      </c>
      <c r="G17" s="99">
        <v>17</v>
      </c>
      <c r="H17" s="100">
        <v>18130.235882352899</v>
      </c>
      <c r="I17" s="101">
        <v>0.51732142337423204</v>
      </c>
    </row>
    <row r="18" spans="1:9">
      <c r="A18" s="41">
        <v>2020</v>
      </c>
      <c r="B18" s="96">
        <v>26</v>
      </c>
      <c r="C18" s="97" t="s">
        <v>302</v>
      </c>
      <c r="D18" s="97" t="s">
        <v>299</v>
      </c>
      <c r="E18" s="97">
        <v>572143.19999999995</v>
      </c>
      <c r="F18" s="97">
        <v>302388.25</v>
      </c>
      <c r="G18" s="96">
        <v>17</v>
      </c>
      <c r="H18" s="97">
        <v>17787.544117647099</v>
      </c>
      <c r="I18" s="98">
        <v>0.52851847229854299</v>
      </c>
    </row>
  </sheetData>
  <phoneticPr fontId="2" type="noConversion"/>
  <conditionalFormatting sqref="G2:G3">
    <cfRule type="cellIs" dxfId="29" priority="2" operator="between">
      <formula>60</formula>
      <formula>200</formula>
    </cfRule>
  </conditionalFormatting>
  <conditionalFormatting sqref="D2:D3">
    <cfRule type="cellIs" dxfId="28" priority="3" operator="between">
      <formula>20</formula>
      <formula>0</formula>
    </cfRule>
  </conditionalFormatting>
  <conditionalFormatting sqref="G2:G3">
    <cfRule type="cellIs" dxfId="27" priority="24" operator="between">
      <formula>60</formula>
      <formula>200</formula>
    </cfRule>
    <cfRule type="top10" dxfId="26" priority="25" bottom="1" rank="10"/>
    <cfRule type="top10" dxfId="25" priority="26" rank="5"/>
  </conditionalFormatting>
  <conditionalFormatting sqref="H2:H3">
    <cfRule type="top10" dxfId="24" priority="4" bottom="1" rank="10"/>
    <cfRule type="top10" dxfId="23" priority="5" rank="5"/>
  </conditionalFormatting>
  <conditionalFormatting sqref="I2:I3">
    <cfRule type="cellIs" dxfId="22" priority="14" operator="between">
      <formula>0</formula>
      <formula>0.25</formula>
    </cfRule>
    <cfRule type="top10" dxfId="21" priority="15" bottom="1" rank="10"/>
    <cfRule type="top10" dxfId="20" priority="16" rank="5"/>
  </conditionalFormatting>
  <conditionalFormatting sqref="J2:J3">
    <cfRule type="top10" dxfId="19" priority="6" bottom="1" rank="10"/>
    <cfRule type="top10" dxfId="18" priority="7" rank="5"/>
  </conditionalFormatting>
  <conditionalFormatting sqref="K2:K3">
    <cfRule type="top10" dxfId="17" priority="8" bottom="1" rank="10"/>
    <cfRule type="top10" dxfId="16" priority="9" rank="5"/>
  </conditionalFormatting>
  <conditionalFormatting sqref="L2:L3">
    <cfRule type="top10" dxfId="15" priority="10" bottom="1" rank="10"/>
    <cfRule type="top10" dxfId="14" priority="11" rank="5"/>
  </conditionalFormatting>
  <conditionalFormatting sqref="M2:M3">
    <cfRule type="top10" dxfId="13" priority="12" bottom="1" rank="10"/>
    <cfRule type="top10" dxfId="12" priority="13" rank="5"/>
  </conditionalFormatting>
  <conditionalFormatting sqref="N2:N3">
    <cfRule type="top10" dxfId="11" priority="17" bottom="1" rank="10"/>
    <cfRule type="top10" dxfId="10" priority="18" rank="5"/>
  </conditionalFormatting>
  <conditionalFormatting sqref="O2:O3">
    <cfRule type="top10" dxfId="9" priority="19" bottom="1" rank="10"/>
    <cfRule type="top10" dxfId="8" priority="20" rank="5"/>
  </conditionalFormatting>
  <conditionalFormatting sqref="P2:P3">
    <cfRule type="cellIs" dxfId="7" priority="21" operator="between">
      <formula>80</formula>
      <formula>200</formula>
    </cfRule>
    <cfRule type="top10" dxfId="6" priority="22" bottom="1" rank="10"/>
    <cfRule type="top10" dxfId="5" priority="23" rank="5"/>
  </conditionalFormatting>
  <conditionalFormatting sqref="Q2:Q3">
    <cfRule type="top10" dxfId="4" priority="29" bottom="1" rank="10"/>
    <cfRule type="top10" dxfId="3" priority="30" rank="5"/>
  </conditionalFormatting>
  <conditionalFormatting sqref="R2:R3">
    <cfRule type="top10" dxfId="2" priority="27" bottom="1" rank="10"/>
    <cfRule type="top10" dxfId="1" priority="28" rank="5"/>
  </conditionalFormatting>
  <conditionalFormatting sqref="C16:C18">
    <cfRule type="duplicateValues" dxfId="0" priority="1"/>
  </conditionalFormatting>
  <dataValidations count="1">
    <dataValidation type="custom" allowBlank="1" showInputMessage="1" showErrorMessage="1" sqref="D16:D18">
      <formula1>COUNTIF(E:E,D16)=1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2" workbookViewId="0">
      <selection activeCell="D24" sqref="D24"/>
    </sheetView>
  </sheetViews>
  <sheetFormatPr defaultRowHeight="13.5"/>
  <cols>
    <col min="1" max="1" width="18.875" style="1" customWidth="1"/>
    <col min="2" max="3" width="15" style="1" bestFit="1" customWidth="1"/>
    <col min="4" max="6" width="14.375" style="1" bestFit="1" customWidth="1"/>
    <col min="7" max="16384" width="9" style="1"/>
  </cols>
  <sheetData>
    <row r="1" spans="1:9">
      <c r="A1" s="1" t="s">
        <v>118</v>
      </c>
    </row>
    <row r="3" spans="1:9">
      <c r="A3" s="16" t="s">
        <v>119</v>
      </c>
      <c r="B3" s="17">
        <v>43466</v>
      </c>
      <c r="C3" s="17">
        <v>43497</v>
      </c>
      <c r="E3" s="109" t="s">
        <v>120</v>
      </c>
      <c r="F3" s="110"/>
    </row>
    <row r="4" spans="1:9" ht="15">
      <c r="A4" s="18" t="s">
        <v>121</v>
      </c>
      <c r="B4" s="19">
        <v>623791619.21999896</v>
      </c>
      <c r="C4" s="19">
        <v>750057513.78999996</v>
      </c>
      <c r="E4" s="18" t="s">
        <v>122</v>
      </c>
      <c r="F4" s="20"/>
      <c r="H4" s="5" t="s">
        <v>123</v>
      </c>
      <c r="I4" s="20"/>
    </row>
    <row r="5" spans="1:9" ht="15">
      <c r="A5" s="18" t="s">
        <v>124</v>
      </c>
      <c r="B5" s="19">
        <v>16561475.529999999</v>
      </c>
      <c r="C5" s="19">
        <v>11159894.689999999</v>
      </c>
      <c r="E5" s="18" t="s">
        <v>125</v>
      </c>
      <c r="F5" s="20"/>
      <c r="H5" s="5" t="s">
        <v>126</v>
      </c>
      <c r="I5" s="20"/>
    </row>
    <row r="6" spans="1:9" ht="15">
      <c r="A6" s="18" t="s">
        <v>127</v>
      </c>
      <c r="B6" s="19">
        <v>4719027.51</v>
      </c>
      <c r="C6" s="19">
        <v>3439871.68</v>
      </c>
      <c r="E6" s="18" t="s">
        <v>128</v>
      </c>
      <c r="F6" s="20"/>
      <c r="H6" s="5" t="s">
        <v>129</v>
      </c>
      <c r="I6" s="20"/>
    </row>
    <row r="7" spans="1:9" ht="15">
      <c r="A7" s="18" t="s">
        <v>130</v>
      </c>
      <c r="B7" s="19">
        <v>1925360.07</v>
      </c>
      <c r="C7" s="19">
        <v>2284796.31</v>
      </c>
      <c r="E7" s="18" t="s">
        <v>131</v>
      </c>
      <c r="F7" s="20"/>
      <c r="H7" s="5" t="s">
        <v>132</v>
      </c>
      <c r="I7" s="20"/>
    </row>
    <row r="8" spans="1:9" ht="15">
      <c r="A8" s="18" t="s">
        <v>133</v>
      </c>
      <c r="B8" s="19">
        <v>887330.38</v>
      </c>
      <c r="C8" s="19">
        <v>1341182.1299999999</v>
      </c>
      <c r="E8" s="21" t="s">
        <v>134</v>
      </c>
      <c r="F8" s="22"/>
    </row>
    <row r="9" spans="1:9" ht="15">
      <c r="A9" s="18" t="s">
        <v>135</v>
      </c>
      <c r="B9" s="19">
        <v>731526.89</v>
      </c>
      <c r="C9" s="19">
        <v>807866.94</v>
      </c>
      <c r="E9" s="21" t="s">
        <v>136</v>
      </c>
      <c r="F9" s="22"/>
    </row>
    <row r="10" spans="1:9" ht="15">
      <c r="A10" s="18" t="s">
        <v>137</v>
      </c>
      <c r="B10" s="19">
        <v>540642.61</v>
      </c>
      <c r="C10" s="19">
        <v>696529.26</v>
      </c>
      <c r="E10" s="21" t="s">
        <v>138</v>
      </c>
      <c r="F10" s="22"/>
    </row>
    <row r="11" spans="1:9" ht="15">
      <c r="A11" s="18" t="s">
        <v>139</v>
      </c>
      <c r="B11" s="19">
        <v>593091.56000000006</v>
      </c>
      <c r="C11" s="19">
        <v>524133.76</v>
      </c>
    </row>
    <row r="12" spans="1:9" ht="15">
      <c r="A12" s="18" t="s">
        <v>140</v>
      </c>
      <c r="B12" s="23"/>
      <c r="C12" s="23"/>
    </row>
    <row r="13" spans="1:9" ht="15">
      <c r="A13" s="18" t="s">
        <v>141</v>
      </c>
      <c r="B13" s="23"/>
      <c r="C13" s="23"/>
    </row>
    <row r="14" spans="1:9" ht="15">
      <c r="A14" s="18" t="s">
        <v>142</v>
      </c>
      <c r="B14" s="24"/>
      <c r="C14" s="25"/>
    </row>
    <row r="15" spans="1:9" ht="15">
      <c r="A15" s="18" t="s">
        <v>143</v>
      </c>
      <c r="B15" s="26"/>
      <c r="C15" s="26"/>
    </row>
    <row r="16" spans="1:9" ht="15">
      <c r="A16" s="18" t="s">
        <v>144</v>
      </c>
      <c r="B16" s="27"/>
      <c r="C16" s="28"/>
    </row>
    <row r="17" spans="1:6" ht="15">
      <c r="A17" s="18" t="s">
        <v>145</v>
      </c>
    </row>
    <row r="18" spans="1:6" ht="15">
      <c r="A18" s="29"/>
      <c r="B18" s="27"/>
      <c r="C18" s="27"/>
    </row>
    <row r="19" spans="1:6" ht="15">
      <c r="A19" s="30" t="s">
        <v>146</v>
      </c>
    </row>
    <row r="20" spans="1:6">
      <c r="A20" s="16" t="s">
        <v>119</v>
      </c>
      <c r="B20" s="17">
        <v>43374</v>
      </c>
      <c r="C20" s="17">
        <v>43405</v>
      </c>
      <c r="D20" s="17">
        <v>43435</v>
      </c>
      <c r="E20" s="17">
        <v>43466</v>
      </c>
      <c r="F20" s="17">
        <v>43497</v>
      </c>
    </row>
    <row r="21" spans="1:6" ht="15">
      <c r="A21" s="18" t="s">
        <v>121</v>
      </c>
      <c r="B21" s="19">
        <v>514743480.38999802</v>
      </c>
      <c r="C21" s="19">
        <v>608856841.02999902</v>
      </c>
      <c r="D21" s="19">
        <v>652801750.42999995</v>
      </c>
      <c r="E21" s="19">
        <v>623791619.21999896</v>
      </c>
      <c r="F21" s="19">
        <v>750057513.78999996</v>
      </c>
    </row>
    <row r="22" spans="1:6" ht="15">
      <c r="A22" s="18" t="s">
        <v>124</v>
      </c>
      <c r="B22" s="19">
        <v>7458591.6200000001</v>
      </c>
      <c r="C22" s="19">
        <v>8790116.9299999997</v>
      </c>
      <c r="D22" s="19">
        <v>13461963.66</v>
      </c>
      <c r="E22" s="19">
        <v>16561475.529999999</v>
      </c>
      <c r="F22" s="19">
        <v>11159894.689999999</v>
      </c>
    </row>
    <row r="23" spans="1:6" ht="15">
      <c r="A23" s="18" t="s">
        <v>127</v>
      </c>
      <c r="B23" s="19">
        <v>1693388.79</v>
      </c>
      <c r="C23" s="19">
        <v>1666775.02</v>
      </c>
      <c r="D23" s="19">
        <v>2689087.78</v>
      </c>
      <c r="E23" s="19">
        <v>4719027.51</v>
      </c>
      <c r="F23" s="19">
        <v>3439871.68</v>
      </c>
    </row>
    <row r="24" spans="1:6" ht="15">
      <c r="A24" s="18" t="s">
        <v>130</v>
      </c>
      <c r="B24" s="19">
        <v>839884.6</v>
      </c>
      <c r="C24" s="19">
        <v>1004162.75</v>
      </c>
      <c r="D24" s="19">
        <v>1107919.8600000001</v>
      </c>
      <c r="E24" s="19">
        <v>1925360.07</v>
      </c>
      <c r="F24" s="19">
        <v>2284796.31</v>
      </c>
    </row>
    <row r="25" spans="1:6" ht="15">
      <c r="A25" s="18" t="s">
        <v>133</v>
      </c>
      <c r="B25" s="19">
        <v>744615.35</v>
      </c>
      <c r="C25" s="19">
        <v>625434.61</v>
      </c>
      <c r="D25" s="19">
        <v>790831.3</v>
      </c>
      <c r="E25" s="19">
        <v>887330.38</v>
      </c>
      <c r="F25" s="19">
        <v>1341182.1299999999</v>
      </c>
    </row>
    <row r="26" spans="1:6" ht="15">
      <c r="A26" s="18" t="s">
        <v>135</v>
      </c>
      <c r="B26" s="19">
        <v>633814.68999999994</v>
      </c>
      <c r="C26" s="19">
        <v>656004.43000000005</v>
      </c>
      <c r="D26" s="19">
        <v>565753.91</v>
      </c>
      <c r="E26" s="19">
        <v>731526.89</v>
      </c>
      <c r="F26" s="19">
        <v>807866.94</v>
      </c>
    </row>
    <row r="27" spans="1:6" ht="15">
      <c r="A27" s="18" t="s">
        <v>137</v>
      </c>
      <c r="B27" s="19">
        <v>473526.9</v>
      </c>
      <c r="C27" s="19">
        <v>549857.09</v>
      </c>
      <c r="D27" s="19">
        <v>610905.93000000005</v>
      </c>
      <c r="E27" s="19">
        <v>540642.61</v>
      </c>
      <c r="F27" s="19">
        <v>696529.26</v>
      </c>
    </row>
    <row r="28" spans="1:6" ht="15">
      <c r="A28" s="18" t="s">
        <v>139</v>
      </c>
      <c r="B28" s="19">
        <v>407417</v>
      </c>
      <c r="C28" s="19">
        <v>460322.5</v>
      </c>
      <c r="D28" s="19">
        <v>542231.24</v>
      </c>
      <c r="E28" s="19">
        <v>593091.56000000006</v>
      </c>
      <c r="F28" s="19">
        <v>524133.76</v>
      </c>
    </row>
    <row r="29" spans="1:6" ht="15">
      <c r="A29" s="18" t="s">
        <v>140</v>
      </c>
      <c r="B29" s="23"/>
      <c r="C29" s="23"/>
      <c r="D29" s="23"/>
      <c r="E29" s="23"/>
      <c r="F29" s="23"/>
    </row>
    <row r="30" spans="1:6" ht="15">
      <c r="A30" s="18" t="s">
        <v>141</v>
      </c>
      <c r="B30" s="23"/>
      <c r="C30" s="23"/>
      <c r="D30" s="23"/>
      <c r="E30" s="23"/>
      <c r="F30" s="23"/>
    </row>
    <row r="31" spans="1:6" ht="15">
      <c r="A31" s="18" t="s">
        <v>142</v>
      </c>
      <c r="F31" s="25"/>
    </row>
    <row r="32" spans="1:6" ht="15">
      <c r="A32" s="31" t="s">
        <v>130</v>
      </c>
      <c r="B32" s="32"/>
      <c r="C32" s="32"/>
      <c r="D32" s="32"/>
      <c r="E32" s="32"/>
      <c r="F32" s="32"/>
    </row>
    <row r="33" spans="1:6" ht="15">
      <c r="A33" s="31" t="s">
        <v>144</v>
      </c>
      <c r="F33" s="25"/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2"/>
  <sheetViews>
    <sheetView topLeftCell="A13" workbookViewId="0">
      <selection activeCell="C29" sqref="C29"/>
    </sheetView>
  </sheetViews>
  <sheetFormatPr defaultRowHeight="13.5"/>
  <cols>
    <col min="1" max="7" width="17.75" customWidth="1"/>
  </cols>
  <sheetData>
    <row r="1" spans="1:7" ht="15">
      <c r="A1" s="52">
        <f ca="1">TODAY()</f>
        <v>43947</v>
      </c>
      <c r="B1" s="53"/>
      <c r="C1" s="53"/>
      <c r="D1" s="53"/>
      <c r="E1" s="53"/>
      <c r="F1" s="53"/>
      <c r="G1" s="53"/>
    </row>
    <row r="2" spans="1:7" ht="15">
      <c r="A2" s="54" t="s">
        <v>253</v>
      </c>
      <c r="B2" s="55"/>
      <c r="C2" s="55"/>
      <c r="D2" s="56"/>
      <c r="E2" s="55"/>
      <c r="F2" s="53"/>
      <c r="G2" s="53"/>
    </row>
    <row r="3" spans="1:7" ht="15">
      <c r="A3" s="57" t="s">
        <v>254</v>
      </c>
      <c r="B3" s="58" t="s">
        <v>255</v>
      </c>
      <c r="C3" s="58" t="s">
        <v>256</v>
      </c>
      <c r="D3" s="58" t="s">
        <v>257</v>
      </c>
      <c r="E3" s="58" t="s">
        <v>258</v>
      </c>
      <c r="F3" s="58" t="s">
        <v>259</v>
      </c>
      <c r="G3" s="58" t="s">
        <v>260</v>
      </c>
    </row>
    <row r="4" spans="1:7" ht="15">
      <c r="A4" s="114" t="s">
        <v>261</v>
      </c>
      <c r="B4" s="114"/>
      <c r="C4" s="114"/>
      <c r="D4" s="114"/>
      <c r="E4" s="114"/>
      <c r="F4" s="114"/>
      <c r="G4" s="114"/>
    </row>
    <row r="5" spans="1:7" ht="15">
      <c r="A5" s="59" t="s">
        <v>262</v>
      </c>
      <c r="B5" s="115">
        <v>0.59286138201911598</v>
      </c>
      <c r="C5" s="116"/>
      <c r="D5" s="117"/>
      <c r="E5" s="115">
        <v>0.59</v>
      </c>
      <c r="F5" s="116"/>
      <c r="G5" s="60"/>
    </row>
    <row r="6" spans="1:7" ht="15">
      <c r="A6" s="59" t="s">
        <v>263</v>
      </c>
      <c r="B6" s="61">
        <f>'[1]Recovery '!Q46</f>
        <v>0.33612340941745689</v>
      </c>
      <c r="C6" s="61">
        <f>'[1]Recovery '!Q45</f>
        <v>0.32795352242907932</v>
      </c>
      <c r="D6" s="61">
        <f>AVERAGE('[1]Recovery '!Q42:Q44)</f>
        <v>0.30422333819010755</v>
      </c>
      <c r="E6" s="61">
        <f>'[1]Recovery '!Q16</f>
        <v>0.44861423707680798</v>
      </c>
      <c r="F6" s="61">
        <f>AVERAGE('[1]Recovery '!Q3:Q32)</f>
        <v>0.4166413651648237</v>
      </c>
      <c r="G6" s="60"/>
    </row>
    <row r="7" spans="1:7" ht="15">
      <c r="A7" s="59" t="s">
        <v>264</v>
      </c>
      <c r="B7" s="115">
        <v>0.59322997644748898</v>
      </c>
      <c r="C7" s="116"/>
      <c r="D7" s="117"/>
      <c r="E7" s="115">
        <v>0.59</v>
      </c>
      <c r="F7" s="116"/>
      <c r="G7" s="62"/>
    </row>
    <row r="8" spans="1:7" ht="15">
      <c r="A8" s="59" t="s">
        <v>265</v>
      </c>
      <c r="B8" s="61">
        <f>'[1]Recovery '!AO46</f>
        <v>0.33360997210811205</v>
      </c>
      <c r="C8" s="61">
        <f>'[1]Recovery '!AO45</f>
        <v>0.32450353381306929</v>
      </c>
      <c r="D8" s="61">
        <f>AVERAGE('[1]Recovery '!AO42:AO44)</f>
        <v>0.29882741004842672</v>
      </c>
      <c r="E8" s="61">
        <f>'[1]Recovery '!AO16</f>
        <v>0.44921914310040878</v>
      </c>
      <c r="F8" s="61">
        <f>AVERAGE('[1]Recovery '!AO3:AO32)</f>
        <v>0.41630381676974509</v>
      </c>
      <c r="G8" s="63"/>
    </row>
    <row r="9" spans="1:7" ht="15">
      <c r="A9" s="64" t="s">
        <v>177</v>
      </c>
      <c r="B9" s="63">
        <f>[1]数据1!Y45</f>
        <v>35</v>
      </c>
      <c r="C9" s="63">
        <f>[1]数据1!Y44</f>
        <v>32</v>
      </c>
      <c r="D9" s="63">
        <f>AVERAGE([1]数据1!Y41:Y43)</f>
        <v>33.666666666666664</v>
      </c>
      <c r="E9" s="63">
        <f>[1]数据1!Y15</f>
        <v>17</v>
      </c>
      <c r="F9" s="63">
        <f>AVERAGE([1]数据1!Y2:Y31)</f>
        <v>20.2</v>
      </c>
      <c r="G9" s="63"/>
    </row>
    <row r="10" spans="1:7" ht="15">
      <c r="A10" s="64" t="s">
        <v>266</v>
      </c>
      <c r="B10" s="65">
        <f>B38+B58</f>
        <v>6625</v>
      </c>
      <c r="C10" s="65">
        <f t="shared" ref="C10:F10" si="0">C38+C58</f>
        <v>6004</v>
      </c>
      <c r="D10" s="65">
        <f t="shared" si="0"/>
        <v>6694.3333333333339</v>
      </c>
      <c r="E10" s="65">
        <f t="shared" si="0"/>
        <v>1630</v>
      </c>
      <c r="F10" s="65">
        <f t="shared" si="0"/>
        <v>2610.2333333333336</v>
      </c>
      <c r="G10" s="66"/>
    </row>
    <row r="11" spans="1:7" ht="15">
      <c r="A11" s="64" t="s">
        <v>267</v>
      </c>
      <c r="B11" s="65">
        <f>[1]数据1!AV45</f>
        <v>433</v>
      </c>
      <c r="C11" s="65">
        <f>[1]数据1!AV44</f>
        <v>309</v>
      </c>
      <c r="D11" s="65">
        <f>AVERAGE([1]数据1!AV41:AV43)</f>
        <v>397.33333333333331</v>
      </c>
      <c r="E11" s="65">
        <f>[1]数据1!AV15</f>
        <v>466</v>
      </c>
      <c r="F11" s="65">
        <f>AVERAGE([1]数据1!AV2:AV31)</f>
        <v>330.7</v>
      </c>
      <c r="G11" s="66"/>
    </row>
    <row r="12" spans="1:7" ht="15">
      <c r="A12" s="67" t="s">
        <v>268</v>
      </c>
      <c r="B12" s="61">
        <v>0.45616641901931698</v>
      </c>
      <c r="C12" s="61">
        <v>0.28528528528528502</v>
      </c>
      <c r="D12" s="61">
        <v>0.22968492007298</v>
      </c>
      <c r="E12" s="65"/>
      <c r="F12" s="65"/>
      <c r="G12" s="66"/>
    </row>
    <row r="13" spans="1:7" ht="15">
      <c r="A13" s="59" t="s">
        <v>269</v>
      </c>
      <c r="B13" s="68">
        <f>[1]数据!$AN45</f>
        <v>20729</v>
      </c>
      <c r="C13" s="68">
        <f>[1]数据!$AN44</f>
        <v>20108</v>
      </c>
      <c r="D13" s="68">
        <f>AVERAGE([1]数据!AN41:AN43)</f>
        <v>19204.666666666668</v>
      </c>
      <c r="E13" s="68">
        <f>[1]数据!AN15</f>
        <v>9884</v>
      </c>
      <c r="F13" s="68">
        <f>AVERAGE([1]数据!AN2:AN31)</f>
        <v>9523.9333333333325</v>
      </c>
      <c r="G13" s="69"/>
    </row>
    <row r="14" spans="1:7" ht="15">
      <c r="A14" s="64" t="s">
        <v>270</v>
      </c>
      <c r="B14" s="70">
        <f>B39+B59</f>
        <v>13876</v>
      </c>
      <c r="C14" s="70">
        <f t="shared" ref="C14:F15" si="1">C39+C59</f>
        <v>13483</v>
      </c>
      <c r="D14" s="70">
        <f t="shared" si="1"/>
        <v>12954.666666666668</v>
      </c>
      <c r="E14" s="70">
        <f t="shared" si="1"/>
        <v>6258</v>
      </c>
      <c r="F14" s="70">
        <f t="shared" si="1"/>
        <v>6518.833333333333</v>
      </c>
      <c r="G14" s="71"/>
    </row>
    <row r="15" spans="1:7" ht="15">
      <c r="A15" s="64" t="s">
        <v>201</v>
      </c>
      <c r="B15" s="70">
        <f>B40+B60</f>
        <v>5405</v>
      </c>
      <c r="C15" s="70">
        <f t="shared" si="1"/>
        <v>6111</v>
      </c>
      <c r="D15" s="70">
        <f t="shared" si="1"/>
        <v>6124.3333333333339</v>
      </c>
      <c r="E15" s="70">
        <f t="shared" si="1"/>
        <v>3499</v>
      </c>
      <c r="F15" s="70">
        <f t="shared" si="1"/>
        <v>3814.4333333333334</v>
      </c>
      <c r="G15" s="71"/>
    </row>
    <row r="16" spans="1:7" ht="15">
      <c r="A16" s="64" t="s">
        <v>205</v>
      </c>
      <c r="B16" s="61">
        <f>B15/B14</f>
        <v>0.38952147592966274</v>
      </c>
      <c r="C16" s="61">
        <f t="shared" ref="C16:F16" si="2">C15/C14</f>
        <v>0.45323741007194246</v>
      </c>
      <c r="D16" s="61">
        <f t="shared" si="2"/>
        <v>0.47275113215314946</v>
      </c>
      <c r="E16" s="61">
        <f t="shared" si="2"/>
        <v>0.55912432086928732</v>
      </c>
      <c r="F16" s="61">
        <f t="shared" si="2"/>
        <v>0.58514049037404448</v>
      </c>
      <c r="G16" s="71"/>
    </row>
    <row r="17" spans="1:7" ht="15">
      <c r="A17" s="59" t="s">
        <v>209</v>
      </c>
      <c r="B17" s="72">
        <f>[1]Detail!AD$45</f>
        <v>0.23034227567067531</v>
      </c>
      <c r="C17" s="72">
        <f>[1]Detail!AD$44</f>
        <v>0.2138766159384716</v>
      </c>
      <c r="D17" s="73">
        <f>AVERAGE([1]Detail!AD$41:AD$43)</f>
        <v>0.23341545884188333</v>
      </c>
      <c r="E17" s="72">
        <f>[1]Detail!AD$15</f>
        <v>0.1609031151757645</v>
      </c>
      <c r="F17" s="73">
        <f>AVERAGE([1]Detail!AD$2:AD$31)</f>
        <v>0.19227333172456681</v>
      </c>
      <c r="G17" s="71"/>
    </row>
    <row r="18" spans="1:7" ht="15">
      <c r="A18" s="59" t="s">
        <v>212</v>
      </c>
      <c r="B18" s="72">
        <f>[1]Detail!AE$45</f>
        <v>0.14819611470860314</v>
      </c>
      <c r="C18" s="72">
        <f>[1]Detail!AE$44</f>
        <v>0.13696612665684832</v>
      </c>
      <c r="D18" s="73">
        <f>AVERAGE([1]Detail!AE$41:AE$43)</f>
        <v>0.14458456290524507</v>
      </c>
      <c r="E18" s="72">
        <f>[1]Detail!AE$15</f>
        <v>0.10488711060302944</v>
      </c>
      <c r="F18" s="73">
        <f>AVERAGE([1]Detail!AE$2:AG$31)</f>
        <v>7.9629450439683211E-2</v>
      </c>
      <c r="G18" s="71"/>
    </row>
    <row r="19" spans="1:7" ht="15">
      <c r="A19" s="59" t="s">
        <v>215</v>
      </c>
      <c r="B19" s="72">
        <f>[1]Detail!AF$45</f>
        <v>7.4930619796484743E-2</v>
      </c>
      <c r="C19" s="72">
        <f>[1]Detail!AF$44</f>
        <v>7.6746849942726236E-2</v>
      </c>
      <c r="D19" s="73">
        <f>AVERAGE([1]Detail!AF$41:AF$43)</f>
        <v>7.1080827786423176E-2</v>
      </c>
      <c r="E19" s="72">
        <f>[1]Detail!AF$15</f>
        <v>6.5161474707059158E-2</v>
      </c>
      <c r="F19" s="73">
        <f>AVERAGE([1]Detail!AF$2:AF$31)</f>
        <v>7.3940138246421247E-2</v>
      </c>
      <c r="G19" s="71"/>
    </row>
    <row r="20" spans="1:7" ht="15">
      <c r="A20" s="59" t="s">
        <v>218</v>
      </c>
      <c r="B20" s="72">
        <f>[1]Detail!AG$45</f>
        <v>4.1628122109158186E-2</v>
      </c>
      <c r="C20" s="72">
        <f>[1]Detail!AG$44</f>
        <v>4.3037146129929635E-2</v>
      </c>
      <c r="D20" s="73">
        <f>AVERAGE([1]Detail!AG$41:AG$43)</f>
        <v>3.6983804073579936E-2</v>
      </c>
      <c r="E20" s="72">
        <f>[1]Detail!AG$15</f>
        <v>5.2586453272363533E-2</v>
      </c>
      <c r="F20" s="73">
        <f>AVERAGE([1]Detail!AG$2:AG$31)</f>
        <v>3.4383662287084386E-2</v>
      </c>
      <c r="G20" s="71"/>
    </row>
    <row r="21" spans="1:7" ht="15">
      <c r="A21" s="64" t="s">
        <v>224</v>
      </c>
      <c r="B21" s="71">
        <f>B46+B66</f>
        <v>241</v>
      </c>
      <c r="C21" s="71">
        <f>C46+C66</f>
        <v>185</v>
      </c>
      <c r="D21" s="71">
        <f>D46+D66</f>
        <v>157.33333333333334</v>
      </c>
      <c r="E21" s="71">
        <f>E46+E66</f>
        <v>91</v>
      </c>
      <c r="F21" s="71">
        <f>F46+F66</f>
        <v>131.66666666666669</v>
      </c>
      <c r="G21" s="71"/>
    </row>
    <row r="22" spans="1:7" ht="15">
      <c r="A22" s="59" t="s">
        <v>227</v>
      </c>
      <c r="B22" s="72">
        <f>[1]Detail!AH$45</f>
        <v>0.12214901165737456</v>
      </c>
      <c r="C22" s="72">
        <f>[1]Detail!AH$44</f>
        <v>0.10153677277716795</v>
      </c>
      <c r="D22" s="73">
        <f>AVERAGE([1]Detail!AH$41:AH$42)</f>
        <v>8.0134015900097666E-2</v>
      </c>
      <c r="E22" s="72">
        <f>[1]Detail!AH$15</f>
        <v>7.4958813838550242E-2</v>
      </c>
      <c r="F22" s="73">
        <f>AVERAGE([1]Detail!AH$2:AH$31)</f>
        <v>0.13565135131844594</v>
      </c>
      <c r="G22" s="71"/>
    </row>
    <row r="23" spans="1:7" ht="15">
      <c r="A23" s="74" t="s">
        <v>271</v>
      </c>
      <c r="B23" s="72"/>
      <c r="C23" s="72"/>
      <c r="D23" s="73"/>
      <c r="E23" s="72"/>
      <c r="F23" s="73"/>
      <c r="G23" s="71"/>
    </row>
    <row r="24" spans="1:7" ht="15">
      <c r="A24" s="74" t="s">
        <v>272</v>
      </c>
      <c r="B24" s="72"/>
      <c r="C24" s="72"/>
      <c r="D24" s="73"/>
      <c r="E24" s="72"/>
      <c r="F24" s="73"/>
      <c r="G24" s="71"/>
    </row>
    <row r="25" spans="1:7" ht="15">
      <c r="A25" s="59" t="s">
        <v>273</v>
      </c>
      <c r="B25" s="75">
        <f>B49+B69</f>
        <v>1261</v>
      </c>
      <c r="C25" s="75">
        <f t="shared" ref="C25:D25" si="3">C49+C69</f>
        <v>947</v>
      </c>
      <c r="D25" s="75">
        <f t="shared" si="3"/>
        <v>1277</v>
      </c>
      <c r="E25" s="76"/>
      <c r="F25" s="77"/>
      <c r="G25" s="71"/>
    </row>
    <row r="26" spans="1:7" ht="15">
      <c r="A26" s="59" t="s">
        <v>236</v>
      </c>
      <c r="B26" s="77">
        <v>86</v>
      </c>
      <c r="C26" s="77">
        <v>84</v>
      </c>
      <c r="D26" s="78">
        <v>82</v>
      </c>
      <c r="E26" s="77">
        <v>53</v>
      </c>
      <c r="F26" s="78">
        <v>40</v>
      </c>
      <c r="G26" s="71"/>
    </row>
    <row r="27" spans="1:7" ht="15">
      <c r="A27" s="64" t="s">
        <v>274</v>
      </c>
      <c r="B27" s="68">
        <f>[1]数据1!N33</f>
        <v>8138</v>
      </c>
      <c r="C27" s="68">
        <f>[1]数据1!N32</f>
        <v>7707</v>
      </c>
      <c r="D27" s="68">
        <f>AVERAGE([1]数据1!N29:N31)</f>
        <v>7456.333333333333</v>
      </c>
      <c r="E27" s="68">
        <f>[1]数据1!N3</f>
        <v>5008</v>
      </c>
      <c r="F27" s="68">
        <f>AVERAGE([1]数据1!N2:N19)</f>
        <v>5140.833333333333</v>
      </c>
      <c r="G27" s="71"/>
    </row>
    <row r="28" spans="1:7" ht="15">
      <c r="A28" s="64" t="s">
        <v>275</v>
      </c>
      <c r="B28" s="68">
        <f>[1]数据1!R45</f>
        <v>6326</v>
      </c>
      <c r="C28" s="68">
        <f>[1]数据1!R44</f>
        <v>6529</v>
      </c>
      <c r="D28" s="68">
        <f>AVERAGE([1]数据1!R41:R43)</f>
        <v>6499.666666666667</v>
      </c>
      <c r="E28" s="68">
        <f>[1]数据1!R15</f>
        <v>3626</v>
      </c>
      <c r="F28" s="68">
        <f>AVERAGE([1]数据1!R2:R31)</f>
        <v>2841.9333333333334</v>
      </c>
      <c r="G28" s="71"/>
    </row>
    <row r="29" spans="1:7" ht="15">
      <c r="A29" s="59" t="s">
        <v>276</v>
      </c>
      <c r="B29" s="68">
        <f>[1]数据!BS43</f>
        <v>3289</v>
      </c>
      <c r="C29" s="68">
        <f>[1]数据!BS42</f>
        <v>3512</v>
      </c>
      <c r="D29" s="68">
        <f>AVERAGE([1]数据!BS39:BS41)</f>
        <v>3506.6666666666665</v>
      </c>
      <c r="E29" s="68">
        <f>[1]数据!BS15</f>
        <v>1996</v>
      </c>
      <c r="F29" s="68">
        <f>AVERAGE([1]数据!BS2:BS29)</f>
        <v>2317.6071428571427</v>
      </c>
      <c r="G29" s="71"/>
    </row>
    <row r="30" spans="1:7" ht="15">
      <c r="A30" s="59" t="s">
        <v>277</v>
      </c>
      <c r="B30" s="72">
        <f>[1]DD!T46</f>
        <v>0.56308908482821529</v>
      </c>
      <c r="C30" s="72">
        <f>[1]DD!T45</f>
        <v>0.58399772209567202</v>
      </c>
      <c r="D30" s="72">
        <f>AVERAGE([1]DD!T42:T44)</f>
        <v>0.55803254492751053</v>
      </c>
      <c r="E30" s="72">
        <f>[1]DD!T16</f>
        <v>0.5470941883767535</v>
      </c>
      <c r="F30" s="72">
        <f>AVERAGE([1]DD!T3:T30)</f>
        <v>0.53512082798015315</v>
      </c>
      <c r="G30" s="71"/>
    </row>
    <row r="31" spans="1:7" ht="15">
      <c r="A31" s="64" t="s">
        <v>278</v>
      </c>
      <c r="B31" s="70">
        <f>[1]数据!CA45</f>
        <v>8183</v>
      </c>
      <c r="C31" s="70">
        <f>[1]数据!CA43</f>
        <v>8563</v>
      </c>
      <c r="D31" s="70">
        <f>AVERAGE([1]数据!CA40:CA42)</f>
        <v>10714</v>
      </c>
      <c r="E31" s="70">
        <f>[1]数据!CA14</f>
        <v>10022</v>
      </c>
      <c r="F31" s="70">
        <f>AVERAGE([1]数据!CA2:CA31)</f>
        <v>9474.8333333333339</v>
      </c>
      <c r="G31" s="71"/>
    </row>
    <row r="32" spans="1:7" ht="15">
      <c r="A32" s="64" t="s">
        <v>279</v>
      </c>
      <c r="B32" s="79">
        <f>[1]数据!CC45</f>
        <v>0.14688989368202371</v>
      </c>
      <c r="C32" s="79">
        <f>[1]数据!CC44</f>
        <v>0.15639865413621071</v>
      </c>
      <c r="D32" s="79">
        <f>AVERAGE([1]数据!CC41:CC43)</f>
        <v>0.11783362776677246</v>
      </c>
      <c r="E32" s="79">
        <f>[1]数据!CC15</f>
        <v>8.0399916684024159E-2</v>
      </c>
      <c r="F32" s="79">
        <f>AVERAGE([1]数据!CC2:CC31)</f>
        <v>6.4579454954662566E-2</v>
      </c>
      <c r="G32" s="71"/>
    </row>
    <row r="33" spans="1:7" ht="15">
      <c r="A33" s="54" t="s">
        <v>280</v>
      </c>
      <c r="B33" s="80"/>
      <c r="C33" s="80"/>
      <c r="D33" s="80"/>
      <c r="E33" s="80"/>
      <c r="F33" s="80"/>
      <c r="G33" s="80"/>
    </row>
    <row r="34" spans="1:7" ht="15">
      <c r="A34" s="57" t="s">
        <v>254</v>
      </c>
      <c r="B34" s="58" t="s">
        <v>255</v>
      </c>
      <c r="C34" s="58" t="s">
        <v>256</v>
      </c>
      <c r="D34" s="58" t="s">
        <v>257</v>
      </c>
      <c r="E34" s="58" t="s">
        <v>258</v>
      </c>
      <c r="F34" s="58" t="s">
        <v>259</v>
      </c>
      <c r="G34" s="58" t="s">
        <v>260</v>
      </c>
    </row>
    <row r="35" spans="1:7" ht="15">
      <c r="A35" s="114" t="s">
        <v>261</v>
      </c>
      <c r="B35" s="114"/>
      <c r="C35" s="114"/>
      <c r="D35" s="114"/>
      <c r="E35" s="114"/>
      <c r="F35" s="114"/>
      <c r="G35" s="114"/>
    </row>
    <row r="36" spans="1:7" ht="15">
      <c r="A36" s="59" t="s">
        <v>281</v>
      </c>
      <c r="B36" s="111">
        <v>0.63352852978829899</v>
      </c>
      <c r="C36" s="112"/>
      <c r="D36" s="113"/>
      <c r="E36" s="71"/>
      <c r="F36" s="63"/>
      <c r="G36" s="63"/>
    </row>
    <row r="37" spans="1:7" ht="15">
      <c r="A37" s="59" t="s">
        <v>282</v>
      </c>
      <c r="B37" s="73">
        <f>'[1]Recovery '!W46</f>
        <v>0.41952022889013174</v>
      </c>
      <c r="C37" s="73">
        <f>'[1]Recovery '!W45</f>
        <v>0.40886270188640095</v>
      </c>
      <c r="D37" s="73">
        <f>AVERAGE('[1]Recovery '!W42:W44)</f>
        <v>0.37959485870382564</v>
      </c>
      <c r="E37" s="73">
        <f>'[1]Recovery '!W16</f>
        <v>0.47146687149964478</v>
      </c>
      <c r="F37" s="73">
        <f>AVERAGE('[1]Recovery '!W3:W32)</f>
        <v>0.43922589783856997</v>
      </c>
      <c r="G37" s="81"/>
    </row>
    <row r="38" spans="1:7" ht="15">
      <c r="A38" s="59" t="s">
        <v>266</v>
      </c>
      <c r="B38" s="82">
        <f>[1]数据1!AT45</f>
        <v>3382</v>
      </c>
      <c r="C38" s="65">
        <f>[1]数据1!AT44</f>
        <v>2970</v>
      </c>
      <c r="D38" s="65">
        <f>AVERAGE([1]数据1!AT41:AT43)</f>
        <v>3173.3333333333335</v>
      </c>
      <c r="E38" s="65">
        <f>[1]数据1!AT15</f>
        <v>275</v>
      </c>
      <c r="F38" s="65">
        <f>AVERAGE([1]数据1!AT2:AT31)</f>
        <v>970.73333333333335</v>
      </c>
      <c r="G38" s="71"/>
    </row>
    <row r="39" spans="1:7" ht="15">
      <c r="A39" s="59" t="s">
        <v>283</v>
      </c>
      <c r="B39" s="65">
        <f>[1]数据!$D45</f>
        <v>8542</v>
      </c>
      <c r="C39" s="65">
        <f>[1]数据!D$44</f>
        <v>8382</v>
      </c>
      <c r="D39" s="65">
        <f>AVERAGE([1]数据!D$41:D$43)</f>
        <v>8243.3333333333339</v>
      </c>
      <c r="E39" s="65">
        <f>[1]数据!D$15</f>
        <v>3550</v>
      </c>
      <c r="F39" s="65">
        <f>AVERAGE([1]数据!D$2:D$31)</f>
        <v>3251.1</v>
      </c>
      <c r="G39" s="71"/>
    </row>
    <row r="40" spans="1:7" ht="15">
      <c r="A40" s="59" t="s">
        <v>201</v>
      </c>
      <c r="B40" s="65">
        <f>[1]数据!I$45</f>
        <v>3221</v>
      </c>
      <c r="C40" s="65">
        <f>[1]数据!I$44</f>
        <v>3932</v>
      </c>
      <c r="D40" s="65">
        <f>AVERAGE([1]数据!I$41:I$43)</f>
        <v>4194.666666666667</v>
      </c>
      <c r="E40" s="65">
        <f>[1]数据!I$15</f>
        <v>1684</v>
      </c>
      <c r="F40" s="65">
        <f>AVERAGE([1]数据!I$2:I$31)</f>
        <v>2190.7333333333331</v>
      </c>
      <c r="G40" s="71"/>
    </row>
    <row r="41" spans="1:7" ht="15">
      <c r="A41" s="59" t="s">
        <v>205</v>
      </c>
      <c r="B41" s="61">
        <f>B40/B39</f>
        <v>0.37707796768906582</v>
      </c>
      <c r="C41" s="61">
        <f t="shared" ref="C41:F41" si="4">C40/C39</f>
        <v>0.46910045335242184</v>
      </c>
      <c r="D41" s="61">
        <f t="shared" si="4"/>
        <v>0.50885564092195712</v>
      </c>
      <c r="E41" s="61">
        <f t="shared" si="4"/>
        <v>0.47436619718309858</v>
      </c>
      <c r="F41" s="61">
        <f t="shared" si="4"/>
        <v>0.6738437246880542</v>
      </c>
      <c r="G41" s="61"/>
    </row>
    <row r="42" spans="1:7" ht="15">
      <c r="A42" s="59" t="s">
        <v>209</v>
      </c>
      <c r="B42" s="72">
        <f>[1]Detail!R$45</f>
        <v>0.24309220738900963</v>
      </c>
      <c r="C42" s="72">
        <f>[1]Detail!R$44</f>
        <v>0.19760935910478128</v>
      </c>
      <c r="D42" s="73">
        <f>AVERAGE([1]Detail!R$41:R$43)</f>
        <v>0.2014154102580088</v>
      </c>
      <c r="E42" s="72">
        <f>[1]Detail!R$15</f>
        <v>0.23515439429928742</v>
      </c>
      <c r="F42" s="73">
        <f>AVERAGE([1]Detail!R$2:R$31)</f>
        <v>0.22752432876146955</v>
      </c>
      <c r="G42" s="71"/>
    </row>
    <row r="43" spans="1:7" ht="15">
      <c r="A43" s="59" t="s">
        <v>212</v>
      </c>
      <c r="B43" s="72">
        <f>[1]Detail!S$45</f>
        <v>0.18503570319776466</v>
      </c>
      <c r="C43" s="72">
        <f>[1]Detail!S$44</f>
        <v>0.15869786368260427</v>
      </c>
      <c r="D43" s="73">
        <f>AVERAGE([1]Detail!S$41:S$43)</f>
        <v>0.15742086456042234</v>
      </c>
      <c r="E43" s="72">
        <f>[1]Detail!S$15</f>
        <v>0.16567695961995249</v>
      </c>
      <c r="F43" s="73">
        <f>AVERAGE([1]Detail!S$2:S$31)</f>
        <v>0.17110180070386699</v>
      </c>
      <c r="G43" s="71"/>
    </row>
    <row r="44" spans="1:7" ht="15">
      <c r="A44" s="59" t="s">
        <v>215</v>
      </c>
      <c r="B44" s="72">
        <f>[1]Detail!T$45</f>
        <v>0.10990375659733002</v>
      </c>
      <c r="C44" s="72">
        <f>[1]Detail!T$44</f>
        <v>0.10528992878942015</v>
      </c>
      <c r="D44" s="73">
        <f>AVERAGE([1]Detail!T$41:T$43)</f>
        <v>9.3021201580466117E-2</v>
      </c>
      <c r="E44" s="72">
        <f>[1]Detail!T$15</f>
        <v>0.11995249406175772</v>
      </c>
      <c r="F44" s="73">
        <f>AVERAGE([1]Detail!T$2:T$31)</f>
        <v>0.10670572050930956</v>
      </c>
      <c r="G44" s="83"/>
    </row>
    <row r="45" spans="1:7" ht="15">
      <c r="A45" s="59" t="s">
        <v>218</v>
      </c>
      <c r="B45" s="72">
        <f>[1]Detail!U$45</f>
        <v>5.8366966780502946E-2</v>
      </c>
      <c r="C45" s="72">
        <f>[1]Detail!U$44</f>
        <v>5.5442522889114956E-2</v>
      </c>
      <c r="D45" s="73">
        <f>AVERAGE([1]Detail!U$41:U$43)</f>
        <v>4.5160263988365562E-2</v>
      </c>
      <c r="E45" s="72">
        <f>[1]Detail!U$15</f>
        <v>9.7387173396674589E-2</v>
      </c>
      <c r="F45" s="73">
        <f>AVERAGE([1]Detail!U$2:U$31)</f>
        <v>4.9711237452442575E-2</v>
      </c>
      <c r="G45" s="71"/>
    </row>
    <row r="46" spans="1:7" ht="15">
      <c r="A46" s="59" t="s">
        <v>224</v>
      </c>
      <c r="B46" s="84">
        <f>[1]数据!AC$45</f>
        <v>106</v>
      </c>
      <c r="C46" s="84">
        <f>[1]数据!AC$44</f>
        <v>115</v>
      </c>
      <c r="D46" s="84">
        <f>AVERAGE([1]数据!AC$41:AC$43)</f>
        <v>90.666666666666671</v>
      </c>
      <c r="E46" s="84">
        <f>[1]数据!AC$15</f>
        <v>76</v>
      </c>
      <c r="F46" s="84">
        <f>AVERAGE([1]数据!AC$2:AC$31)</f>
        <v>86.13333333333334</v>
      </c>
      <c r="G46" s="61"/>
    </row>
    <row r="47" spans="1:7" ht="15">
      <c r="A47" s="59" t="s">
        <v>227</v>
      </c>
      <c r="B47" s="72">
        <f>[1]Detail!AA$45</f>
        <v>7.9519879969992505E-2</v>
      </c>
      <c r="C47" s="72">
        <f>[1]Detail!AA$44</f>
        <v>9.3724531377343115E-2</v>
      </c>
      <c r="D47" s="73">
        <f>AVERAGE([1]Detail!AA$41:AA$43)</f>
        <v>7.5605072255574265E-2</v>
      </c>
      <c r="E47" s="72">
        <f>[1]Detail!AA$15</f>
        <v>8.0084299262381448E-2</v>
      </c>
      <c r="F47" s="73">
        <f>AVERAGE([1]Detail!AA$2:AA$31)</f>
        <v>0.11868879117614416</v>
      </c>
      <c r="G47" s="63"/>
    </row>
    <row r="48" spans="1:7" ht="15">
      <c r="A48" s="85" t="s">
        <v>271</v>
      </c>
      <c r="B48" s="72"/>
      <c r="C48" s="72"/>
      <c r="D48" s="73"/>
      <c r="E48" s="72"/>
      <c r="F48" s="73"/>
      <c r="G48" s="63"/>
    </row>
    <row r="49" spans="1:7" ht="15">
      <c r="A49" s="59" t="s">
        <v>284</v>
      </c>
      <c r="B49" s="75">
        <f>[1]数据1!AO29</f>
        <v>393</v>
      </c>
      <c r="C49" s="75">
        <f>[1]数据1!AO28</f>
        <v>387</v>
      </c>
      <c r="D49" s="86">
        <f>AVERAGE([1]数据1!AO25:AO27)</f>
        <v>718.66666666666663</v>
      </c>
      <c r="E49" s="75"/>
      <c r="F49" s="86"/>
      <c r="G49" s="63"/>
    </row>
    <row r="50" spans="1:7" ht="15">
      <c r="A50" s="59" t="s">
        <v>285</v>
      </c>
      <c r="B50" s="76">
        <v>26</v>
      </c>
      <c r="C50" s="76">
        <v>26</v>
      </c>
      <c r="D50" s="76">
        <v>26</v>
      </c>
      <c r="E50" s="76">
        <f>[1]数据1!AC15</f>
        <v>14</v>
      </c>
      <c r="F50" s="87">
        <f>AVERAGE([1]数据1!AC2:AC31)</f>
        <v>17.066666666666666</v>
      </c>
      <c r="G50" s="76"/>
    </row>
    <row r="51" spans="1:7" ht="15">
      <c r="A51" s="59" t="s">
        <v>177</v>
      </c>
      <c r="B51" s="75">
        <f>[1]数据1!V45</f>
        <v>17</v>
      </c>
      <c r="C51" s="75">
        <f>[1]数据1!V44</f>
        <v>17</v>
      </c>
      <c r="D51" s="86">
        <f>AVERAGE([1]数据1!V41:V43)</f>
        <v>17.666666666666668</v>
      </c>
      <c r="E51" s="75">
        <f>[1]数据1!V15</f>
        <v>7</v>
      </c>
      <c r="F51" s="86">
        <f>AVERAGE([1]数据1!V2:V31)</f>
        <v>12.633333333333333</v>
      </c>
      <c r="G51" s="63"/>
    </row>
    <row r="52" spans="1:7" ht="15">
      <c r="A52" s="59" t="s">
        <v>286</v>
      </c>
      <c r="B52" s="75">
        <f>[1]数据1!AJ45</f>
        <v>328.538461538462</v>
      </c>
      <c r="C52" s="75">
        <f>[1]数据1!AJ44</f>
        <v>322.38461538461502</v>
      </c>
      <c r="D52" s="86">
        <f>AVERAGE([1]数据1!AJ41:AJ43)</f>
        <v>317.05128205128199</v>
      </c>
      <c r="E52" s="75">
        <f>[1]数据1!AJ15</f>
        <v>253.57142857142901</v>
      </c>
      <c r="F52" s="86">
        <f>AVERAGE([1]数据1!AJ2:AJ31)</f>
        <v>180.98972703222702</v>
      </c>
      <c r="G52" s="63"/>
    </row>
    <row r="53" spans="1:7" ht="15">
      <c r="A53" s="54" t="s">
        <v>287</v>
      </c>
      <c r="B53" s="88"/>
      <c r="C53" s="88"/>
      <c r="D53" s="88"/>
      <c r="E53" s="88"/>
      <c r="F53" s="88"/>
      <c r="G53" s="88"/>
    </row>
    <row r="54" spans="1:7" ht="15">
      <c r="A54" s="57" t="s">
        <v>254</v>
      </c>
      <c r="B54" s="58" t="s">
        <v>255</v>
      </c>
      <c r="C54" s="58" t="s">
        <v>256</v>
      </c>
      <c r="D54" s="58" t="s">
        <v>257</v>
      </c>
      <c r="E54" s="58" t="s">
        <v>258</v>
      </c>
      <c r="F54" s="58" t="s">
        <v>259</v>
      </c>
      <c r="G54" s="58" t="s">
        <v>260</v>
      </c>
    </row>
    <row r="55" spans="1:7" ht="15">
      <c r="A55" s="114" t="s">
        <v>261</v>
      </c>
      <c r="B55" s="114"/>
      <c r="C55" s="114"/>
      <c r="D55" s="114"/>
      <c r="E55" s="114"/>
      <c r="F55" s="114"/>
      <c r="G55" s="114"/>
    </row>
    <row r="56" spans="1:7" ht="15">
      <c r="A56" s="59" t="s">
        <v>288</v>
      </c>
      <c r="B56" s="115">
        <v>6.6000314373175703E-2</v>
      </c>
      <c r="C56" s="116"/>
      <c r="D56" s="117"/>
      <c r="E56" s="63"/>
      <c r="F56" s="63"/>
      <c r="G56" s="63"/>
    </row>
    <row r="57" spans="1:7" ht="15">
      <c r="A57" s="59" t="s">
        <v>289</v>
      </c>
      <c r="B57" s="61">
        <f>'[1]Recovery '!AC46</f>
        <v>3.2131689836372747E-2</v>
      </c>
      <c r="C57" s="61">
        <f>'[1]Recovery '!AC45</f>
        <v>3.2085629826435834E-2</v>
      </c>
      <c r="D57" s="61">
        <f>AVERAGE('[1]Recovery '!AC42:AC44)</f>
        <v>3.0632597282660257E-2</v>
      </c>
      <c r="E57" s="61">
        <f>'[1]Recovery '!AC16</f>
        <v>3.0252807561383644E-2</v>
      </c>
      <c r="F57" s="61">
        <f>AVERAGE('[1]Recovery '!AC3:AC32)</f>
        <v>3.5099363011768032E-2</v>
      </c>
      <c r="G57" s="61"/>
    </row>
    <row r="58" spans="1:7" ht="15">
      <c r="A58" s="59" t="s">
        <v>266</v>
      </c>
      <c r="B58" s="65">
        <f>[1]数据1!AU45</f>
        <v>3243</v>
      </c>
      <c r="C58" s="65">
        <f>[1]数据1!AU44</f>
        <v>3034</v>
      </c>
      <c r="D58" s="65">
        <f>AVERAGE([1]数据1!AU41:AU43)</f>
        <v>3521</v>
      </c>
      <c r="E58" s="65">
        <f>[1]数据1!AU15</f>
        <v>1355</v>
      </c>
      <c r="F58" s="65">
        <f>AVERAGE([1]数据1!AU2:AU31)</f>
        <v>1639.5</v>
      </c>
      <c r="G58" s="71"/>
    </row>
    <row r="59" spans="1:7" ht="15">
      <c r="A59" s="59" t="s">
        <v>290</v>
      </c>
      <c r="B59" s="65">
        <f>[1]数据!E$45</f>
        <v>5334</v>
      </c>
      <c r="C59" s="65">
        <f>[1]数据!E$44</f>
        <v>5101</v>
      </c>
      <c r="D59" s="65">
        <f>AVERAGE([1]数据!E$41:E$43)</f>
        <v>4711.333333333333</v>
      </c>
      <c r="E59" s="65">
        <f>[1]数据!E$15</f>
        <v>2708</v>
      </c>
      <c r="F59" s="65">
        <f>AVERAGE([1]数据!E$2:E$31)</f>
        <v>3267.7333333333331</v>
      </c>
      <c r="G59" s="71"/>
    </row>
    <row r="60" spans="1:7" ht="15">
      <c r="A60" s="59" t="s">
        <v>201</v>
      </c>
      <c r="B60" s="89">
        <f>[1]数据!J$45</f>
        <v>2184</v>
      </c>
      <c r="C60" s="89">
        <f>[1]数据!J$44</f>
        <v>2179</v>
      </c>
      <c r="D60" s="90">
        <f>AVERAGE([1]数据!J$41:J$43)</f>
        <v>1929.6666666666667</v>
      </c>
      <c r="E60" s="89">
        <f>[1]数据!J$15</f>
        <v>1815</v>
      </c>
      <c r="F60" s="90">
        <f>AVERAGE([1]数据!J$2:J$31)</f>
        <v>1623.7</v>
      </c>
      <c r="G60" s="71"/>
    </row>
    <row r="61" spans="1:7" ht="15">
      <c r="A61" s="59" t="s">
        <v>205</v>
      </c>
      <c r="B61" s="61">
        <f>B60/B59</f>
        <v>0.40944881889763779</v>
      </c>
      <c r="C61" s="61">
        <f t="shared" ref="C61:F61" si="5">C60/C59</f>
        <v>0.42717114291315428</v>
      </c>
      <c r="D61" s="61">
        <f t="shared" si="5"/>
        <v>0.40957973680486776</v>
      </c>
      <c r="E61" s="61">
        <f t="shared" si="5"/>
        <v>0.67023633677991135</v>
      </c>
      <c r="F61" s="61">
        <f t="shared" si="5"/>
        <v>0.49688877101354667</v>
      </c>
      <c r="G61" s="61"/>
    </row>
    <row r="62" spans="1:7" ht="15">
      <c r="A62" s="59" t="s">
        <v>209</v>
      </c>
      <c r="B62" s="72">
        <f>[1]Detail!W$45</f>
        <v>0.21153846153846154</v>
      </c>
      <c r="C62" s="72">
        <f>[1]Detail!W$44</f>
        <v>0.24323083983478661</v>
      </c>
      <c r="D62" s="73">
        <f>AVERAGE([1]Detail!W$41:W$43)</f>
        <v>0.30309149288854131</v>
      </c>
      <c r="E62" s="72">
        <f>[1]Detail!W$15</f>
        <v>9.2011019283746553E-2</v>
      </c>
      <c r="F62" s="73">
        <f>AVERAGE([1]Detail!W$2:W$31)</f>
        <v>0.14808975215041403</v>
      </c>
      <c r="G62" s="71"/>
    </row>
    <row r="63" spans="1:7" ht="15">
      <c r="A63" s="59" t="s">
        <v>212</v>
      </c>
      <c r="B63" s="61">
        <f>[1]Detail!X$45</f>
        <v>9.3864468864468864E-2</v>
      </c>
      <c r="C63" s="61">
        <f>[1]Detail!X$44</f>
        <v>9.7751262046810464E-2</v>
      </c>
      <c r="D63" s="61">
        <f>AVERAGE([1]Detail!X$41:X$43)</f>
        <v>0.11632513098632036</v>
      </c>
      <c r="E63" s="61">
        <f>[1]Detail!X$15</f>
        <v>4.8484848484848485E-2</v>
      </c>
      <c r="F63" s="61">
        <f>AVERAGE([1]Detail!X$2:X$31)</f>
        <v>7.694238864776666E-2</v>
      </c>
      <c r="G63" s="71"/>
    </row>
    <row r="64" spans="1:7" ht="15">
      <c r="A64" s="59" t="s">
        <v>215</v>
      </c>
      <c r="B64" s="61">
        <f>[1]Detail!Y$45</f>
        <v>2.3351648351648352E-2</v>
      </c>
      <c r="C64" s="61">
        <f>[1]Detail!Y$44</f>
        <v>2.5240936209270308E-2</v>
      </c>
      <c r="D64" s="61">
        <f>AVERAGE([1]Detail!Y$41:Y$43)</f>
        <v>2.3124768450186333E-2</v>
      </c>
      <c r="E64" s="61">
        <f>[1]Detail!Y$15</f>
        <v>1.4325068870523415E-2</v>
      </c>
      <c r="F64" s="61">
        <f>AVERAGE([1]Detail!Y$2:Y$31)</f>
        <v>3.043420104151388E-2</v>
      </c>
      <c r="G64" s="83"/>
    </row>
    <row r="65" spans="1:7" ht="15">
      <c r="A65" s="59" t="s">
        <v>218</v>
      </c>
      <c r="B65" s="61">
        <f>[1]Detail!Z$45</f>
        <v>1.694139194139194E-2</v>
      </c>
      <c r="C65" s="61">
        <f>[1]Detail!Z$44</f>
        <v>2.0651675080312071E-2</v>
      </c>
      <c r="D65" s="61">
        <f>AVERAGE([1]Detail!Z$41:Z$43)</f>
        <v>1.9011951610401142E-2</v>
      </c>
      <c r="E65" s="61">
        <f>[1]Detail!Z$15</f>
        <v>1.1019283746556474E-2</v>
      </c>
      <c r="F65" s="61">
        <f>AVERAGE([1]Detail!Z$2:Z$31)</f>
        <v>1.5445300733891904E-2</v>
      </c>
      <c r="G65" s="71"/>
    </row>
    <row r="66" spans="1:7" ht="15">
      <c r="A66" s="59" t="s">
        <v>224</v>
      </c>
      <c r="B66" s="78">
        <f>[1]数据!AD$45</f>
        <v>135</v>
      </c>
      <c r="C66" s="78">
        <f>[1]数据!AD$44</f>
        <v>70</v>
      </c>
      <c r="D66" s="78">
        <f>AVERAGE([1]数据!AD$41:AD$43)</f>
        <v>66.666666666666671</v>
      </c>
      <c r="E66" s="78">
        <f>[1]数据!AD$15</f>
        <v>15</v>
      </c>
      <c r="F66" s="78">
        <f>AVERAGE([1]数据!AD$2:AD$31)</f>
        <v>45.533333333333331</v>
      </c>
      <c r="G66" s="61"/>
    </row>
    <row r="67" spans="1:7" ht="15">
      <c r="A67" s="59" t="s">
        <v>227</v>
      </c>
      <c r="B67" s="72">
        <f>[1]Detail!AB$45</f>
        <v>0.2109375</v>
      </c>
      <c r="C67" s="72">
        <f>[1]Detail!AB$44</f>
        <v>0.11764705882352941</v>
      </c>
      <c r="D67" s="73">
        <f>AVERAGE([1]Detail!AB$41:AB$43)</f>
        <v>0.12352729024241955</v>
      </c>
      <c r="E67" s="72">
        <f>[1]Detail!AB$15</f>
        <v>5.6603773584905662E-2</v>
      </c>
      <c r="F67" s="73">
        <f>AVERAGE([1]Detail!AB$2:AB$31)</f>
        <v>0.18352675500487797</v>
      </c>
      <c r="G67" s="63"/>
    </row>
    <row r="68" spans="1:7" ht="15">
      <c r="A68" s="85" t="s">
        <v>271</v>
      </c>
      <c r="B68" s="69"/>
      <c r="C68" s="69"/>
      <c r="D68" s="69"/>
      <c r="E68" s="69"/>
      <c r="F68" s="69"/>
      <c r="G68" s="69"/>
    </row>
    <row r="69" spans="1:7" ht="15">
      <c r="A69" s="59" t="s">
        <v>284</v>
      </c>
      <c r="B69" s="69">
        <f>[1]数据1!AP29</f>
        <v>868</v>
      </c>
      <c r="C69" s="69">
        <f>[1]数据1!AP28</f>
        <v>560</v>
      </c>
      <c r="D69" s="91">
        <f>AVERAGE([1]数据1!AP25:AP27)</f>
        <v>558.33333333333337</v>
      </c>
      <c r="E69" s="69"/>
      <c r="F69" s="69"/>
      <c r="G69" s="69"/>
    </row>
    <row r="70" spans="1:7" ht="15">
      <c r="A70" s="59" t="s">
        <v>285</v>
      </c>
      <c r="B70" s="76">
        <v>19</v>
      </c>
      <c r="C70" s="76">
        <v>19</v>
      </c>
      <c r="D70" s="76">
        <v>19</v>
      </c>
      <c r="E70" s="76">
        <f>[1]数据1!AD15</f>
        <v>13</v>
      </c>
      <c r="F70" s="87">
        <f>AVERAGE([1]数据1!AD2:AD31)</f>
        <v>10.666666666666666</v>
      </c>
      <c r="G70" s="76"/>
    </row>
    <row r="71" spans="1:7" ht="15">
      <c r="A71" s="59" t="s">
        <v>177</v>
      </c>
      <c r="B71" s="76">
        <f>[1]数据1!W45</f>
        <v>13</v>
      </c>
      <c r="C71" s="76">
        <f>[1]数据1!W44</f>
        <v>13</v>
      </c>
      <c r="D71" s="87">
        <f>AVERAGE([1]数据1!W41:W423)</f>
        <v>12.8</v>
      </c>
      <c r="E71" s="76">
        <f>[1]数据1!W15</f>
        <v>10</v>
      </c>
      <c r="F71" s="87" t="s">
        <v>291</v>
      </c>
      <c r="G71" s="76"/>
    </row>
    <row r="72" spans="1:7" ht="15">
      <c r="A72" s="59" t="s">
        <v>292</v>
      </c>
      <c r="B72" s="87">
        <f>[1]数据1!AK45</f>
        <v>280.73684210526301</v>
      </c>
      <c r="C72" s="87">
        <f>[1]数据1!AK44</f>
        <v>268.47368421052602</v>
      </c>
      <c r="D72" s="87">
        <f>AVERAGE([1]数据1!AK41:AK43)</f>
        <v>247.96491228070201</v>
      </c>
      <c r="E72" s="87">
        <f>[1]数据1!AK15</f>
        <v>208.30769230769201</v>
      </c>
      <c r="F72" s="87">
        <f>AVERAGE([1]数据1!AK2:AK31)</f>
        <v>301.04102564102567</v>
      </c>
      <c r="G72" s="69"/>
    </row>
  </sheetData>
  <mergeCells count="9">
    <mergeCell ref="B36:D36"/>
    <mergeCell ref="A55:G55"/>
    <mergeCell ref="B56:D56"/>
    <mergeCell ref="A4:G4"/>
    <mergeCell ref="B5:D5"/>
    <mergeCell ref="E5:F5"/>
    <mergeCell ref="B7:D7"/>
    <mergeCell ref="E7:F7"/>
    <mergeCell ref="A35:G3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9" sqref="C29"/>
    </sheetView>
  </sheetViews>
  <sheetFormatPr defaultColWidth="8.875" defaultRowHeight="12"/>
  <cols>
    <col min="1" max="1" width="23.875" style="47" customWidth="1"/>
    <col min="2" max="2" width="24.875" style="47" customWidth="1"/>
    <col min="3" max="3" width="43.5" style="47" customWidth="1"/>
    <col min="4" max="4" width="48.375" style="47" customWidth="1"/>
    <col min="5" max="16384" width="8.875" style="47"/>
  </cols>
  <sheetData>
    <row r="1" spans="1:4" ht="15">
      <c r="A1" s="45" t="s">
        <v>167</v>
      </c>
      <c r="B1" s="45" t="s">
        <v>168</v>
      </c>
      <c r="C1" s="46" t="s">
        <v>169</v>
      </c>
      <c r="D1" s="46" t="s">
        <v>170</v>
      </c>
    </row>
    <row r="2" spans="1:4" ht="30">
      <c r="A2" s="48" t="s">
        <v>171</v>
      </c>
      <c r="B2" s="48" t="s">
        <v>172</v>
      </c>
      <c r="C2" s="49" t="s">
        <v>173</v>
      </c>
      <c r="D2" s="49" t="s">
        <v>174</v>
      </c>
    </row>
    <row r="3" spans="1:4" ht="30">
      <c r="A3" s="48" t="s">
        <v>175</v>
      </c>
      <c r="B3" s="48" t="s">
        <v>172</v>
      </c>
      <c r="C3" s="49" t="s">
        <v>176</v>
      </c>
      <c r="D3" s="49" t="s">
        <v>174</v>
      </c>
    </row>
    <row r="4" spans="1:4" ht="15">
      <c r="A4" s="48" t="s">
        <v>177</v>
      </c>
      <c r="B4" s="48" t="s">
        <v>178</v>
      </c>
      <c r="C4" s="49" t="s">
        <v>179</v>
      </c>
      <c r="D4" s="49" t="s">
        <v>180</v>
      </c>
    </row>
    <row r="5" spans="1:4" ht="15">
      <c r="A5" s="48" t="s">
        <v>181</v>
      </c>
      <c r="B5" s="48" t="s">
        <v>182</v>
      </c>
      <c r="C5" s="50" t="s">
        <v>183</v>
      </c>
      <c r="D5" s="49" t="s">
        <v>184</v>
      </c>
    </row>
    <row r="6" spans="1:4" ht="15">
      <c r="A6" s="48" t="s">
        <v>185</v>
      </c>
      <c r="B6" s="48" t="s">
        <v>186</v>
      </c>
      <c r="C6" s="50" t="s">
        <v>187</v>
      </c>
      <c r="D6" s="49" t="s">
        <v>188</v>
      </c>
    </row>
    <row r="7" spans="1:4" ht="15">
      <c r="A7" s="48" t="s">
        <v>189</v>
      </c>
      <c r="B7" s="48" t="s">
        <v>190</v>
      </c>
      <c r="C7" s="49" t="s">
        <v>191</v>
      </c>
      <c r="D7" s="49" t="s">
        <v>192</v>
      </c>
    </row>
    <row r="8" spans="1:4" ht="15">
      <c r="A8" s="48" t="s">
        <v>193</v>
      </c>
      <c r="B8" s="48" t="s">
        <v>194</v>
      </c>
      <c r="C8" s="49" t="s">
        <v>195</v>
      </c>
      <c r="D8" s="49" t="s">
        <v>196</v>
      </c>
    </row>
    <row r="9" spans="1:4" ht="15">
      <c r="A9" s="48" t="s">
        <v>197</v>
      </c>
      <c r="B9" s="48" t="s">
        <v>198</v>
      </c>
      <c r="C9" s="49" t="s">
        <v>199</v>
      </c>
      <c r="D9" s="49" t="s">
        <v>200</v>
      </c>
    </row>
    <row r="10" spans="1:4" ht="15">
      <c r="A10" s="48" t="s">
        <v>201</v>
      </c>
      <c r="B10" s="48" t="s">
        <v>202</v>
      </c>
      <c r="C10" s="49" t="s">
        <v>203</v>
      </c>
      <c r="D10" s="49" t="s">
        <v>204</v>
      </c>
    </row>
    <row r="11" spans="1:4" ht="30">
      <c r="A11" s="48" t="s">
        <v>205</v>
      </c>
      <c r="B11" s="48" t="s">
        <v>206</v>
      </c>
      <c r="C11" s="49" t="s">
        <v>207</v>
      </c>
      <c r="D11" s="49" t="s">
        <v>208</v>
      </c>
    </row>
    <row r="12" spans="1:4" ht="30">
      <c r="A12" s="48" t="s">
        <v>209</v>
      </c>
      <c r="B12" s="48" t="s">
        <v>210</v>
      </c>
      <c r="C12" s="49" t="s">
        <v>211</v>
      </c>
      <c r="D12" s="49"/>
    </row>
    <row r="13" spans="1:4" ht="15">
      <c r="A13" s="48" t="s">
        <v>212</v>
      </c>
      <c r="B13" s="48" t="s">
        <v>213</v>
      </c>
      <c r="C13" s="49" t="s">
        <v>214</v>
      </c>
      <c r="D13" s="48"/>
    </row>
    <row r="14" spans="1:4" ht="15">
      <c r="A14" s="48" t="s">
        <v>215</v>
      </c>
      <c r="B14" s="48" t="s">
        <v>216</v>
      </c>
      <c r="C14" s="49" t="s">
        <v>217</v>
      </c>
      <c r="D14" s="48"/>
    </row>
    <row r="15" spans="1:4" ht="30">
      <c r="A15" s="48" t="s">
        <v>218</v>
      </c>
      <c r="B15" s="48" t="s">
        <v>219</v>
      </c>
      <c r="C15" s="49" t="s">
        <v>220</v>
      </c>
      <c r="D15" s="48"/>
    </row>
    <row r="16" spans="1:4" ht="15">
      <c r="A16" s="48" t="s">
        <v>221</v>
      </c>
      <c r="B16" s="48" t="s">
        <v>222</v>
      </c>
      <c r="C16" s="49" t="s">
        <v>223</v>
      </c>
      <c r="D16" s="49"/>
    </row>
    <row r="17" spans="1:4" ht="15">
      <c r="A17" s="48" t="s">
        <v>224</v>
      </c>
      <c r="B17" s="48" t="s">
        <v>225</v>
      </c>
      <c r="C17" s="48" t="s">
        <v>226</v>
      </c>
      <c r="D17" s="48"/>
    </row>
    <row r="18" spans="1:4" ht="15">
      <c r="A18" s="48" t="s">
        <v>227</v>
      </c>
      <c r="B18" s="48" t="s">
        <v>228</v>
      </c>
      <c r="C18" s="49" t="s">
        <v>229</v>
      </c>
      <c r="D18" s="48"/>
    </row>
    <row r="19" spans="1:4" ht="15">
      <c r="A19" s="48" t="s">
        <v>230</v>
      </c>
      <c r="B19" s="48" t="s">
        <v>231</v>
      </c>
      <c r="C19" s="48" t="s">
        <v>232</v>
      </c>
      <c r="D19" s="48"/>
    </row>
    <row r="20" spans="1:4" ht="15">
      <c r="A20" s="48" t="s">
        <v>233</v>
      </c>
      <c r="B20" s="48" t="s">
        <v>234</v>
      </c>
      <c r="C20" s="48" t="s">
        <v>235</v>
      </c>
      <c r="D20" s="48"/>
    </row>
    <row r="21" spans="1:4" ht="15">
      <c r="A21" s="48" t="s">
        <v>236</v>
      </c>
      <c r="B21" s="48" t="s">
        <v>237</v>
      </c>
      <c r="C21" s="48" t="s">
        <v>238</v>
      </c>
      <c r="D21" s="48"/>
    </row>
    <row r="23" spans="1:4" ht="15">
      <c r="A23" s="48" t="s">
        <v>239</v>
      </c>
      <c r="B23" s="48" t="s">
        <v>240</v>
      </c>
      <c r="C23" s="48" t="s">
        <v>241</v>
      </c>
      <c r="D23" s="48"/>
    </row>
    <row r="24" spans="1:4" ht="15">
      <c r="A24" s="48" t="s">
        <v>242</v>
      </c>
      <c r="B24" s="48" t="s">
        <v>243</v>
      </c>
      <c r="C24" s="48" t="s">
        <v>244</v>
      </c>
      <c r="D24" s="48"/>
    </row>
    <row r="25" spans="1:4" ht="15">
      <c r="A25" s="48" t="s">
        <v>245</v>
      </c>
      <c r="B25" s="48" t="s">
        <v>246</v>
      </c>
      <c r="C25" s="48" t="s">
        <v>247</v>
      </c>
      <c r="D25" s="48" t="s">
        <v>248</v>
      </c>
    </row>
    <row r="26" spans="1:4" ht="15">
      <c r="A26" s="48" t="s">
        <v>249</v>
      </c>
      <c r="B26" s="48" t="s">
        <v>250</v>
      </c>
      <c r="C26" s="48" t="s">
        <v>251</v>
      </c>
      <c r="D26" s="48" t="s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字段汇总情况</vt:lpstr>
      <vt:lpstr>Sheet1</vt:lpstr>
      <vt:lpstr>数据窗口的选择</vt:lpstr>
      <vt:lpstr>模型与策略的出催率比较</vt:lpstr>
      <vt:lpstr>滚动率</vt:lpstr>
      <vt:lpstr>催收员 回款日报</vt:lpstr>
      <vt:lpstr>滚动率（V）</vt:lpstr>
      <vt:lpstr>汇总情况</vt:lpstr>
      <vt:lpstr>催收模块定义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pclmis</dc:creator>
  <cp:lastModifiedBy>Sky</cp:lastModifiedBy>
  <dcterms:created xsi:type="dcterms:W3CDTF">2019-07-23T02:43:07Z</dcterms:created>
  <dcterms:modified xsi:type="dcterms:W3CDTF">2020-04-26T13:04:44Z</dcterms:modified>
</cp:coreProperties>
</file>