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Laca\Documents\JDS Akadémia\"/>
    </mc:Choice>
  </mc:AlternateContent>
  <bookViews>
    <workbookView xWindow="0" yWindow="0" windowWidth="20490" windowHeight="7755"/>
  </bookViews>
  <sheets>
    <sheet name="Country_prio" sheetId="1" r:id="rId1"/>
    <sheet name="Investment" sheetId="2" r:id="rId2"/>
    <sheet name="Additional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I19" i="1"/>
  <c r="R17" i="1"/>
  <c r="R18" i="1"/>
  <c r="R19" i="1"/>
  <c r="R20" i="1"/>
  <c r="R21" i="1"/>
  <c r="R22" i="1"/>
  <c r="R23" i="1"/>
  <c r="R16" i="1"/>
  <c r="Q17" i="1"/>
  <c r="Q18" i="1"/>
  <c r="Q19" i="1"/>
  <c r="Q20" i="1"/>
  <c r="Q21" i="1"/>
  <c r="Q22" i="1"/>
  <c r="Q23" i="1"/>
  <c r="Q16" i="1"/>
  <c r="P17" i="1"/>
  <c r="P18" i="1"/>
  <c r="P19" i="1"/>
  <c r="P20" i="1"/>
  <c r="P21" i="1"/>
  <c r="P22" i="1"/>
  <c r="P23" i="1"/>
  <c r="P16" i="1"/>
  <c r="O16" i="1"/>
  <c r="O17" i="1"/>
  <c r="O18" i="1"/>
  <c r="O19" i="1"/>
  <c r="O20" i="1"/>
  <c r="O21" i="1"/>
  <c r="O22" i="1"/>
  <c r="O23" i="1"/>
  <c r="N17" i="1"/>
  <c r="N18" i="1"/>
  <c r="N19" i="1"/>
  <c r="N20" i="1"/>
  <c r="N21" i="1"/>
  <c r="N22" i="1"/>
  <c r="N23" i="1"/>
  <c r="N16" i="1"/>
  <c r="R16" i="2" l="1"/>
  <c r="R17" i="2"/>
  <c r="R18" i="2"/>
  <c r="R15" i="2"/>
  <c r="P16" i="2"/>
  <c r="L17" i="1" l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M16" i="1"/>
  <c r="L16" i="1"/>
  <c r="C10" i="3"/>
  <c r="C11" i="3"/>
  <c r="C9" i="3"/>
  <c r="B11" i="3"/>
  <c r="C3" i="3"/>
  <c r="C4" i="3"/>
  <c r="C2" i="3"/>
  <c r="P18" i="2"/>
  <c r="P17" i="2"/>
  <c r="P15" i="2"/>
  <c r="M16" i="2"/>
  <c r="N16" i="2"/>
  <c r="O16" i="2"/>
  <c r="M17" i="2"/>
  <c r="N17" i="2"/>
  <c r="O17" i="2"/>
  <c r="M18" i="2"/>
  <c r="N18" i="2"/>
  <c r="O18" i="2"/>
  <c r="N15" i="2"/>
  <c r="O15" i="2"/>
  <c r="M15" i="2"/>
  <c r="K16" i="2"/>
  <c r="L16" i="2"/>
  <c r="K17" i="2"/>
  <c r="L17" i="2"/>
  <c r="K18" i="2"/>
  <c r="L18" i="2"/>
  <c r="L15" i="2"/>
  <c r="J16" i="2"/>
  <c r="J17" i="2"/>
  <c r="J18" i="2"/>
  <c r="K15" i="2"/>
  <c r="J15" i="2"/>
  <c r="H15" i="2"/>
  <c r="I15" i="2"/>
  <c r="F15" i="2"/>
  <c r="F18" i="2"/>
  <c r="E16" i="2"/>
  <c r="F16" i="2"/>
  <c r="E17" i="2"/>
  <c r="F17" i="2"/>
  <c r="E18" i="2"/>
  <c r="E15" i="2"/>
  <c r="D18" i="2"/>
  <c r="D16" i="2"/>
  <c r="D17" i="2"/>
  <c r="D15" i="2"/>
  <c r="B18" i="2"/>
  <c r="C17" i="2"/>
  <c r="C16" i="2"/>
  <c r="C15" i="2"/>
  <c r="C18" i="2" s="1"/>
  <c r="G9" i="2"/>
  <c r="J9" i="2"/>
  <c r="K9" i="2"/>
  <c r="G10" i="2"/>
  <c r="J10" i="2"/>
  <c r="K10" i="2"/>
  <c r="F9" i="2"/>
  <c r="F10" i="2"/>
  <c r="F8" i="2"/>
  <c r="G8" i="2"/>
  <c r="J8" i="2"/>
  <c r="K8" i="2"/>
  <c r="D9" i="2"/>
  <c r="E9" i="2"/>
  <c r="D10" i="2"/>
  <c r="E10" i="2"/>
  <c r="E8" i="2"/>
  <c r="D8" i="2"/>
  <c r="B9" i="2"/>
  <c r="C9" i="2"/>
  <c r="B10" i="2"/>
  <c r="C10" i="2"/>
  <c r="C8" i="2"/>
  <c r="B8" i="2"/>
  <c r="S5" i="2"/>
  <c r="S3" i="2"/>
  <c r="S4" i="2"/>
  <c r="S2" i="2"/>
  <c r="Q2" i="1"/>
  <c r="Q5" i="2"/>
  <c r="R5" i="2"/>
  <c r="Q3" i="2"/>
  <c r="Q4" i="2"/>
  <c r="Q2" i="2"/>
  <c r="P5" i="2"/>
  <c r="N5" i="2"/>
  <c r="O5" i="2"/>
  <c r="M5" i="2"/>
  <c r="L5" i="2"/>
  <c r="K5" i="2"/>
  <c r="J5" i="2"/>
  <c r="F2" i="1"/>
  <c r="G2" i="1" s="1"/>
  <c r="H3" i="2"/>
  <c r="I3" i="2" s="1"/>
  <c r="H4" i="2"/>
  <c r="I4" i="2" s="1"/>
  <c r="H2" i="2"/>
  <c r="I2" i="2" s="1"/>
  <c r="G5" i="2"/>
  <c r="D5" i="2"/>
  <c r="F5" i="2"/>
  <c r="E5" i="2"/>
  <c r="B5" i="2"/>
  <c r="C3" i="2"/>
  <c r="C4" i="2"/>
  <c r="C2" i="2"/>
  <c r="I5" i="2" l="1"/>
  <c r="H5" i="2"/>
  <c r="C5" i="2"/>
  <c r="K17" i="1"/>
  <c r="K18" i="1"/>
  <c r="K19" i="1"/>
  <c r="K21" i="1"/>
  <c r="K22" i="1"/>
  <c r="K23" i="1"/>
  <c r="J17" i="1"/>
  <c r="J18" i="1"/>
  <c r="J21" i="1"/>
  <c r="J22" i="1"/>
  <c r="J23" i="1"/>
  <c r="I17" i="1"/>
  <c r="I18" i="1"/>
  <c r="I21" i="1"/>
  <c r="I22" i="1"/>
  <c r="I23" i="1"/>
  <c r="H18" i="1"/>
  <c r="H19" i="1"/>
  <c r="H22" i="1"/>
  <c r="H23" i="1"/>
  <c r="E17" i="1"/>
  <c r="E18" i="1"/>
  <c r="E19" i="1"/>
  <c r="E20" i="1"/>
  <c r="K20" i="1" s="1"/>
  <c r="E21" i="1"/>
  <c r="E22" i="1"/>
  <c r="E23" i="1"/>
  <c r="E16" i="1"/>
  <c r="E24" i="1" s="1"/>
  <c r="D17" i="1"/>
  <c r="D18" i="1"/>
  <c r="D19" i="1"/>
  <c r="D20" i="1"/>
  <c r="J20" i="1" s="1"/>
  <c r="D21" i="1"/>
  <c r="D22" i="1"/>
  <c r="D23" i="1"/>
  <c r="D16" i="1"/>
  <c r="D24" i="1" s="1"/>
  <c r="C17" i="1"/>
  <c r="C18" i="1"/>
  <c r="C19" i="1"/>
  <c r="C20" i="1"/>
  <c r="I20" i="1" s="1"/>
  <c r="C21" i="1"/>
  <c r="C22" i="1"/>
  <c r="C23" i="1"/>
  <c r="C16" i="1"/>
  <c r="C24" i="1" s="1"/>
  <c r="B17" i="1"/>
  <c r="B18" i="1"/>
  <c r="B19" i="1"/>
  <c r="B20" i="1"/>
  <c r="H20" i="1" s="1"/>
  <c r="B21" i="1"/>
  <c r="B22" i="1"/>
  <c r="B23" i="1"/>
  <c r="B16" i="1"/>
  <c r="A17" i="1"/>
  <c r="A18" i="1"/>
  <c r="A19" i="1"/>
  <c r="A20" i="1"/>
  <c r="A21" i="1"/>
  <c r="A22" i="1"/>
  <c r="A23" i="1"/>
  <c r="A16" i="1"/>
  <c r="C11" i="1"/>
  <c r="D11" i="1"/>
  <c r="E11" i="1"/>
  <c r="H11" i="1"/>
  <c r="I11" i="1"/>
  <c r="J11" i="1"/>
  <c r="K11" i="1"/>
  <c r="L11" i="1"/>
  <c r="M11" i="1"/>
  <c r="N11" i="1"/>
  <c r="P11" i="1"/>
  <c r="B11" i="1"/>
  <c r="Q3" i="1"/>
  <c r="Q4" i="1"/>
  <c r="Q11" i="1" s="1"/>
  <c r="Q5" i="1"/>
  <c r="Q6" i="1"/>
  <c r="Q7" i="1"/>
  <c r="Q8" i="1"/>
  <c r="Q9" i="1"/>
  <c r="I10" i="1"/>
  <c r="C10" i="1"/>
  <c r="H17" i="1" s="1"/>
  <c r="D10" i="1"/>
  <c r="H10" i="1"/>
  <c r="J10" i="1"/>
  <c r="K10" i="1"/>
  <c r="Q10" i="1" s="1"/>
  <c r="L10" i="1"/>
  <c r="M10" i="1"/>
  <c r="B10" i="1"/>
  <c r="O3" i="1"/>
  <c r="O4" i="1"/>
  <c r="O5" i="1"/>
  <c r="O6" i="1"/>
  <c r="O7" i="1"/>
  <c r="O8" i="1"/>
  <c r="O9" i="1"/>
  <c r="O2" i="1"/>
  <c r="O11" i="1" s="1"/>
  <c r="F3" i="1"/>
  <c r="G3" i="1" s="1"/>
  <c r="G11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 l="1"/>
  <c r="F11" i="1"/>
  <c r="B24" i="1"/>
  <c r="H24" i="1" s="1"/>
  <c r="H16" i="1"/>
  <c r="I24" i="1"/>
  <c r="J24" i="1"/>
  <c r="K24" i="1"/>
  <c r="H21" i="1"/>
  <c r="G10" i="1"/>
  <c r="I16" i="1"/>
  <c r="J16" i="1"/>
  <c r="K16" i="1"/>
</calcChain>
</file>

<file path=xl/sharedStrings.xml><?xml version="1.0" encoding="utf-8"?>
<sst xmlns="http://schemas.openxmlformats.org/spreadsheetml/2006/main" count="97" uniqueCount="60">
  <si>
    <t>country_1</t>
  </si>
  <si>
    <t>country_2</t>
  </si>
  <si>
    <t>country_3</t>
  </si>
  <si>
    <t>country_4</t>
  </si>
  <si>
    <t>country_5</t>
  </si>
  <si>
    <t>country_6</t>
  </si>
  <si>
    <t>country_7</t>
  </si>
  <si>
    <t>country_8</t>
  </si>
  <si>
    <t>Article reads</t>
  </si>
  <si>
    <t>New readers</t>
  </si>
  <si>
    <t>Returning readers</t>
  </si>
  <si>
    <t>Subscribers</t>
  </si>
  <si>
    <t>Purchases</t>
  </si>
  <si>
    <t>New readers (users)</t>
  </si>
  <si>
    <t>Average articles read per returning user</t>
  </si>
  <si>
    <t>Revenue</t>
  </si>
  <si>
    <t>Video courses sold</t>
  </si>
  <si>
    <t>e-books sold</t>
  </si>
  <si>
    <t>Average revenue per purchase</t>
  </si>
  <si>
    <t>Customers</t>
  </si>
  <si>
    <t>Average money spend per customer</t>
  </si>
  <si>
    <t>Total</t>
  </si>
  <si>
    <t xml:space="preserve">Mean </t>
  </si>
  <si>
    <t>Funnel</t>
  </si>
  <si>
    <t>Returning readers percentage</t>
  </si>
  <si>
    <t>Subscriber percentage</t>
  </si>
  <si>
    <t>Customer percentage</t>
  </si>
  <si>
    <t>New reader percentage (from total)</t>
  </si>
  <si>
    <t>SEO</t>
  </si>
  <si>
    <t>Reddit</t>
  </si>
  <si>
    <t>Investment per month</t>
  </si>
  <si>
    <t>Investment for the analysed period</t>
  </si>
  <si>
    <t>AdWords</t>
  </si>
  <si>
    <t>Total article reads</t>
  </si>
  <si>
    <t>Return on investment</t>
  </si>
  <si>
    <t>Cost per article read</t>
  </si>
  <si>
    <t>Cost per new reader (user)</t>
  </si>
  <si>
    <t>Cost per returning reader</t>
  </si>
  <si>
    <t>Cost per subscriber</t>
  </si>
  <si>
    <t>Cost per customer</t>
  </si>
  <si>
    <t>Cost per purchase</t>
  </si>
  <si>
    <t>Cost of 1$ revenue</t>
  </si>
  <si>
    <t>Return on investment (ROI)</t>
  </si>
  <si>
    <t>Total subscribers</t>
  </si>
  <si>
    <t>Subscribers who return</t>
  </si>
  <si>
    <t>Subscribers who do not return</t>
  </si>
  <si>
    <t>Total purchase events</t>
  </si>
  <si>
    <t>Total customers</t>
  </si>
  <si>
    <t>Customers subscribed</t>
  </si>
  <si>
    <t>Customers without subscription</t>
  </si>
  <si>
    <t>Average spend by subscribed customers</t>
  </si>
  <si>
    <t>Average spend by customers without subscription</t>
  </si>
  <si>
    <t>Avg sub</t>
  </si>
  <si>
    <t>Avg cust</t>
  </si>
  <si>
    <t>video courses sold</t>
  </si>
  <si>
    <t>Revenue per 1$ investment</t>
  </si>
  <si>
    <t>Subscriber percentage(returning)</t>
  </si>
  <si>
    <t>Customer percentage (returning)</t>
  </si>
  <si>
    <t>e-book percentage (returning)</t>
  </si>
  <si>
    <t>video c. percentage (returning)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</si>
</sst>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_-[$$-409]* #,##0.00_ ;_-[$$-409]* \-#,##0.00\ ;_-[$$-409]* &quot;-&quot;??_ ;_-@_ "/>
    <numFmt numFmtId="166" formatCode="_-[$$-409]* #,##0.000_ ;_-[$$-409]* \-#,##0.000\ ;_-[$$-409]* &quot;-&quot;??_ ;_-@_ "/>
    <numFmt numFmtId="167" formatCode="0.0%"/>
    <numFmt numFmtId="168" formatCode="_-[$$-409]* #,##0_ ;_-[$$-409]* \-#,##0\ ;_-[$$-409]* &quot;-&quot;??_ ;_-@_ 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0" fontId="0" fillId="0" borderId="0" xfId="1" applyNumberFormat="1" applyFont="1"/>
    <xf numFmtId="10" fontId="0" fillId="2" borderId="0" xfId="1" applyNumberFormat="1" applyFont="1" applyFill="1"/>
    <xf numFmtId="10" fontId="0" fillId="3" borderId="0" xfId="1" applyNumberFormat="1" applyFont="1" applyFill="1"/>
    <xf numFmtId="165" fontId="0" fillId="0" borderId="0" xfId="0" applyNumberFormat="1"/>
    <xf numFmtId="0" fontId="0" fillId="3" borderId="0" xfId="0" applyFill="1"/>
    <xf numFmtId="0" fontId="0" fillId="2" borderId="0" xfId="0" applyFill="1"/>
    <xf numFmtId="166" fontId="0" fillId="0" borderId="0" xfId="0" applyNumberFormat="1"/>
    <xf numFmtId="9" fontId="0" fillId="0" borderId="0" xfId="1" applyFont="1"/>
    <xf numFmtId="167" fontId="0" fillId="0" borderId="0" xfId="1" applyNumberFormat="1" applyFont="1"/>
    <xf numFmtId="165" fontId="0" fillId="0" borderId="0" xfId="0" applyNumberFormat="1" applyAlignment="1">
      <alignment vertical="center" wrapText="1"/>
    </xf>
    <xf numFmtId="167" fontId="0" fillId="2" borderId="0" xfId="1" applyNumberFormat="1" applyFont="1" applyFill="1"/>
    <xf numFmtId="167" fontId="0" fillId="3" borderId="0" xfId="1" applyNumberFormat="1" applyFont="1" applyFill="1"/>
    <xf numFmtId="167" fontId="0" fillId="0" borderId="0" xfId="0" applyNumberFormat="1"/>
    <xf numFmtId="168" fontId="0" fillId="0" borderId="0" xfId="0" applyNumberFormat="1"/>
    <xf numFmtId="0" fontId="2" fillId="0" borderId="0" xfId="0" applyFont="1" applyAlignment="1">
      <alignment horizontal="center" vertical="center" wrapText="1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Country_prio!$A$15</c:f>
              <c:strCache>
                <c:ptCount val="1"/>
                <c:pt idx="0">
                  <c:v>Funnel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Country_prio!$B$15:$E$15</c:f>
              <c:strCache>
                <c:ptCount val="4"/>
                <c:pt idx="0">
                  <c:v>New readers</c:v>
                </c:pt>
                <c:pt idx="1">
                  <c:v>Returning readers</c:v>
                </c:pt>
                <c:pt idx="2">
                  <c:v>Subscribers</c:v>
                </c:pt>
                <c:pt idx="3">
                  <c:v>Customers</c:v>
                </c:pt>
              </c:strCache>
            </c:strRef>
          </c:cat>
          <c:val>
            <c:numRef>
              <c:f>Country_prio!$B$19:$E$19</c:f>
              <c:numCache>
                <c:formatCode>General</c:formatCode>
                <c:ptCount val="4"/>
                <c:pt idx="0">
                  <c:v>12751</c:v>
                </c:pt>
                <c:pt idx="1">
                  <c:v>10167</c:v>
                </c:pt>
                <c:pt idx="2">
                  <c:v>1419</c:v>
                </c:pt>
                <c:pt idx="3">
                  <c:v>1096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537056"/>
        <c:axId val="101537616"/>
      </c:barChart>
      <c:catAx>
        <c:axId val="1015370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1537616"/>
        <c:crosses val="autoZero"/>
        <c:auto val="1"/>
        <c:lblAlgn val="ctr"/>
        <c:lblOffset val="100"/>
        <c:noMultiLvlLbl val="0"/>
      </c:catAx>
      <c:valAx>
        <c:axId val="1015376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153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Number of subscribers and customers by sources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Investment!$D$7</c:f>
              <c:strCache>
                <c:ptCount val="1"/>
                <c:pt idx="0">
                  <c:v>Subscribers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Investment!$A$8:$A$10</c:f>
              <c:strCache>
                <c:ptCount val="3"/>
                <c:pt idx="0">
                  <c:v>AdWords</c:v>
                </c:pt>
                <c:pt idx="1">
                  <c:v>Reddit</c:v>
                </c:pt>
                <c:pt idx="2">
                  <c:v>SEO</c:v>
                </c:pt>
              </c:strCache>
            </c:strRef>
          </c:cat>
          <c:val>
            <c:numRef>
              <c:f>Investment!$D$8:$D$10</c:f>
              <c:numCache>
                <c:formatCode>General</c:formatCode>
                <c:ptCount val="3"/>
                <c:pt idx="0">
                  <c:v>1072</c:v>
                </c:pt>
                <c:pt idx="1">
                  <c:v>3443</c:v>
                </c:pt>
                <c:pt idx="2">
                  <c:v>3103</c:v>
                </c:pt>
              </c:numCache>
            </c:numRef>
          </c:val>
        </c:ser>
        <c:ser>
          <c:idx val="1"/>
          <c:order val="1"/>
          <c:tx>
            <c:strRef>
              <c:f>Investment!$E$7</c:f>
              <c:strCache>
                <c:ptCount val="1"/>
                <c:pt idx="0">
                  <c:v>Customers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Investment!$A$8:$A$10</c:f>
              <c:strCache>
                <c:ptCount val="3"/>
                <c:pt idx="0">
                  <c:v>AdWords</c:v>
                </c:pt>
                <c:pt idx="1">
                  <c:v>Reddit</c:v>
                </c:pt>
                <c:pt idx="2">
                  <c:v>SEO</c:v>
                </c:pt>
              </c:strCache>
            </c:strRef>
          </c:cat>
          <c:val>
            <c:numRef>
              <c:f>Investment!$E$8:$E$10</c:f>
              <c:numCache>
                <c:formatCode>General</c:formatCode>
                <c:ptCount val="3"/>
                <c:pt idx="0">
                  <c:v>1029</c:v>
                </c:pt>
                <c:pt idx="1">
                  <c:v>3094</c:v>
                </c:pt>
                <c:pt idx="2">
                  <c:v>2525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6754368"/>
        <c:axId val="166754928"/>
      </c:barChart>
      <c:catAx>
        <c:axId val="16675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6754928"/>
        <c:crosses val="autoZero"/>
        <c:auto val="1"/>
        <c:lblAlgn val="ctr"/>
        <c:lblOffset val="100"/>
        <c:noMultiLvlLbl val="0"/>
      </c:catAx>
      <c:valAx>
        <c:axId val="1667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675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Percentage of subscribers and customers by sources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Investment!$D$7</c:f>
              <c:strCache>
                <c:ptCount val="1"/>
                <c:pt idx="0">
                  <c:v>Subscribers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Investment!$A$8:$A$10</c:f>
              <c:strCache>
                <c:ptCount val="3"/>
                <c:pt idx="0">
                  <c:v>AdWords</c:v>
                </c:pt>
                <c:pt idx="1">
                  <c:v>Reddit</c:v>
                </c:pt>
                <c:pt idx="2">
                  <c:v>SEO</c:v>
                </c:pt>
              </c:strCache>
            </c:strRef>
          </c:cat>
          <c:val>
            <c:numRef>
              <c:f>Investment!$J$8:$J$10</c:f>
              <c:numCache>
                <c:formatCode>0.00%</c:formatCode>
                <c:ptCount val="3"/>
                <c:pt idx="0">
                  <c:v>1.6998335051137715E-2</c:v>
                </c:pt>
                <c:pt idx="1">
                  <c:v>3.2723159975669103E-2</c:v>
                </c:pt>
                <c:pt idx="2">
                  <c:v>7.4337597623496718E-2</c:v>
                </c:pt>
              </c:numCache>
            </c:numRef>
          </c:val>
        </c:ser>
        <c:ser>
          <c:idx val="1"/>
          <c:order val="1"/>
          <c:tx>
            <c:strRef>
              <c:f>Investment!$E$7</c:f>
              <c:strCache>
                <c:ptCount val="1"/>
                <c:pt idx="0">
                  <c:v>Customers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Investment!$A$8:$A$10</c:f>
              <c:strCache>
                <c:ptCount val="3"/>
                <c:pt idx="0">
                  <c:v>AdWords</c:v>
                </c:pt>
                <c:pt idx="1">
                  <c:v>Reddit</c:v>
                </c:pt>
                <c:pt idx="2">
                  <c:v>SEO</c:v>
                </c:pt>
              </c:strCache>
            </c:strRef>
          </c:cat>
          <c:val>
            <c:numRef>
              <c:f>Investment!$K$8:$K$10</c:f>
              <c:numCache>
                <c:formatCode>0.00%</c:formatCode>
                <c:ptCount val="3"/>
                <c:pt idx="0">
                  <c:v>1.6316498850392453E-2</c:v>
                </c:pt>
                <c:pt idx="1">
                  <c:v>2.9406173965936741E-2</c:v>
                </c:pt>
                <c:pt idx="2">
                  <c:v>6.0490632935652343E-2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6758288"/>
        <c:axId val="166758848"/>
      </c:barChart>
      <c:catAx>
        <c:axId val="16675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6758848"/>
        <c:crosses val="autoZero"/>
        <c:auto val="1"/>
        <c:lblAlgn val="ctr"/>
        <c:lblOffset val="100"/>
        <c:noMultiLvlLbl val="0"/>
      </c:catAx>
      <c:valAx>
        <c:axId val="1667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675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Revenue by sources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Investment!$M$1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Investment!$A$2:$A$4</c:f>
              <c:strCache>
                <c:ptCount val="3"/>
                <c:pt idx="0">
                  <c:v>AdWords</c:v>
                </c:pt>
                <c:pt idx="1">
                  <c:v>Reddit</c:v>
                </c:pt>
                <c:pt idx="2">
                  <c:v>SEO</c:v>
                </c:pt>
              </c:strCache>
            </c:strRef>
          </c:cat>
          <c:val>
            <c:numRef>
              <c:f>Investment!$M$2:$M$4</c:f>
              <c:numCache>
                <c:formatCode>_-[$$-409]* #\ ##0_ ;_-[$$-409]* \-#\ ##0\ ;_-[$$-409]* "-"??_ ;_-@_ </c:formatCode>
                <c:ptCount val="3"/>
                <c:pt idx="0">
                  <c:v>27664</c:v>
                </c:pt>
                <c:pt idx="1">
                  <c:v>89760</c:v>
                </c:pt>
                <c:pt idx="2">
                  <c:v>77056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6761648"/>
        <c:axId val="166762208"/>
      </c:barChart>
      <c:catAx>
        <c:axId val="16676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6762208"/>
        <c:crosses val="autoZero"/>
        <c:auto val="1"/>
        <c:lblAlgn val="ctr"/>
        <c:lblOffset val="100"/>
        <c:noMultiLvlLbl val="0"/>
      </c:catAx>
      <c:valAx>
        <c:axId val="166762208"/>
        <c:scaling>
          <c:orientation val="minMax"/>
        </c:scaling>
        <c:delete val="1"/>
        <c:axPos val="l"/>
        <c:numFmt formatCode="_-[$$-409]* #\ ##0_ ;_-[$$-409]* \-#\ ##0\ ;_-[$$-409]* &quot;-&quot;??_ ;_-@_ " sourceLinked="1"/>
        <c:majorTickMark val="none"/>
        <c:minorTickMark val="none"/>
        <c:tickLblPos val="nextTo"/>
        <c:crossAx val="16676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Return on investment by sources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Investment!$P$14</c:f>
              <c:strCache>
                <c:ptCount val="1"/>
                <c:pt idx="0">
                  <c:v>Return on investment (ROI)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Investment!$A$15:$A$17</c:f>
              <c:strCache>
                <c:ptCount val="3"/>
                <c:pt idx="0">
                  <c:v>AdWords</c:v>
                </c:pt>
                <c:pt idx="1">
                  <c:v>Reddit</c:v>
                </c:pt>
                <c:pt idx="2">
                  <c:v>SEO</c:v>
                </c:pt>
              </c:strCache>
            </c:strRef>
          </c:cat>
          <c:val>
            <c:numRef>
              <c:f>Investment!$P$15:$P$17</c:f>
              <c:numCache>
                <c:formatCode>0%</c:formatCode>
                <c:ptCount val="3"/>
                <c:pt idx="0">
                  <c:v>18.442666666666668</c:v>
                </c:pt>
                <c:pt idx="1">
                  <c:v>119.68</c:v>
                </c:pt>
                <c:pt idx="2">
                  <c:v>102.74133333333333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6764448"/>
        <c:axId val="166765008"/>
      </c:barChart>
      <c:catAx>
        <c:axId val="16676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6765008"/>
        <c:crosses val="autoZero"/>
        <c:auto val="1"/>
        <c:lblAlgn val="ctr"/>
        <c:lblOffset val="100"/>
        <c:noMultiLvlLbl val="0"/>
      </c:catAx>
      <c:valAx>
        <c:axId val="16676500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676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Investment by sources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Investment!$C$1</c:f>
              <c:strCache>
                <c:ptCount val="1"/>
                <c:pt idx="0">
                  <c:v>Investment for the analysed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Investment!$A$2:$A$4</c:f>
              <c:strCache>
                <c:ptCount val="3"/>
                <c:pt idx="0">
                  <c:v>AdWords</c:v>
                </c:pt>
                <c:pt idx="1">
                  <c:v>Reddit</c:v>
                </c:pt>
                <c:pt idx="2">
                  <c:v>SEO</c:v>
                </c:pt>
              </c:strCache>
            </c:strRef>
          </c:cat>
          <c:val>
            <c:numRef>
              <c:f>Investment!$C$2:$C$4</c:f>
              <c:numCache>
                <c:formatCode>_-[$$-409]* #\ ##0.00_ ;_-[$$-409]* \-#\ ##0.00\ ;_-[$$-409]* "-"??_ ;_-@_ </c:formatCode>
                <c:ptCount val="3"/>
                <c:pt idx="0">
                  <c:v>1500</c:v>
                </c:pt>
                <c:pt idx="1">
                  <c:v>750</c:v>
                </c:pt>
                <c:pt idx="2">
                  <c:v>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6767248"/>
        <c:axId val="166767808"/>
      </c:barChart>
      <c:catAx>
        <c:axId val="16676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6767808"/>
        <c:crosses val="autoZero"/>
        <c:auto val="1"/>
        <c:lblAlgn val="ctr"/>
        <c:lblOffset val="100"/>
        <c:noMultiLvlLbl val="0"/>
      </c:catAx>
      <c:valAx>
        <c:axId val="166767808"/>
        <c:scaling>
          <c:orientation val="minMax"/>
        </c:scaling>
        <c:delete val="1"/>
        <c:axPos val="l"/>
        <c:numFmt formatCode="_-[$$-409]* #\ ##0.00_ ;_-[$$-409]* \-#\ ##0.00\ ;_-[$$-409]* &quot;-&quot;??_ ;_-@_ " sourceLinked="1"/>
        <c:majorTickMark val="none"/>
        <c:minorTickMark val="none"/>
        <c:tickLblPos val="nextTo"/>
        <c:crossAx val="16676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Average spend by </a:t>
            </a:r>
            <a:r>
              <a:rPr lang="hu-HU" baseline="0"/>
              <a:t>customers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Additional!$A$12:$A$13</c:f>
              <c:strCache>
                <c:ptCount val="2"/>
                <c:pt idx="0">
                  <c:v>Average spend by subscribed customers</c:v>
                </c:pt>
                <c:pt idx="1">
                  <c:v>Average spend by customers without subscription</c:v>
                </c:pt>
              </c:strCache>
            </c:strRef>
          </c:cat>
          <c:val>
            <c:numRef>
              <c:f>Additional!$B$12:$B$13</c:f>
              <c:numCache>
                <c:formatCode>_-[$$-409]* #\ ##0.00_ ;_-[$$-409]* \-#\ ##0.00\ ;_-[$$-409]* "-"??_ ;_-@_ </c:formatCode>
                <c:ptCount val="2"/>
                <c:pt idx="0">
                  <c:v>35.568163908589398</c:v>
                </c:pt>
                <c:pt idx="1">
                  <c:v>8.8651399491094107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70048"/>
        <c:axId val="168550416"/>
      </c:barChart>
      <c:catAx>
        <c:axId val="16677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8550416"/>
        <c:crosses val="autoZero"/>
        <c:auto val="1"/>
        <c:lblAlgn val="ctr"/>
        <c:lblOffset val="100"/>
        <c:noMultiLvlLbl val="0"/>
      </c:catAx>
      <c:valAx>
        <c:axId val="16855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.00_ ;_-[$$-409]* \-#\ 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677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Return</a:t>
            </a:r>
            <a:r>
              <a:rPr lang="hu-HU" baseline="0"/>
              <a:t> of</a:t>
            </a:r>
            <a:r>
              <a:rPr lang="hu-HU"/>
              <a:t> subscribers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9166666666666657"/>
                  <c:y val="6.0185185185185182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0833333333333338"/>
                  <c:y val="-9.2592592592592587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Additional!$A$3:$A$4</c:f>
              <c:strCache>
                <c:ptCount val="2"/>
                <c:pt idx="0">
                  <c:v>Subscribers who return</c:v>
                </c:pt>
                <c:pt idx="1">
                  <c:v>Subscribers who do not return</c:v>
                </c:pt>
              </c:strCache>
            </c:strRef>
          </c:cat>
          <c:val>
            <c:numRef>
              <c:f>Additional!$B$3:$B$4</c:f>
              <c:numCache>
                <c:formatCode>General</c:formatCode>
                <c:ptCount val="2"/>
                <c:pt idx="0">
                  <c:v>7423</c:v>
                </c:pt>
                <c:pt idx="1">
                  <c:v>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Subscription</a:t>
            </a:r>
            <a:r>
              <a:rPr lang="hu-HU" baseline="0"/>
              <a:t> of customers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85030D5A-57F2-48AE-B5DC-D965314CBD68}" type="CELLRANGE">
                      <a:rPr lang="en-US"/>
                      <a:pPr/>
                      <a:t>[CELLATARTOMÁNY]</a:t>
                    </a:fld>
                    <a:r>
                      <a:rPr lang="en-US" baseline="0"/>
                      <a:t>; </a:t>
                    </a:r>
                    <a:fld id="{00A79A29-C506-4C79-8D03-ED6DDF76C771}" type="VALUE">
                      <a:rPr lang="en-US" baseline="0"/>
                      <a:pPr/>
                      <a:t>[ÉRTÉK]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25B5D9EC-71AE-454A-81A6-712E20DF8DE3}" type="CELLRANGE">
                      <a:rPr lang="en-US"/>
                      <a:pPr/>
                      <a:t>[CELLATARTOMÁNY]</a:t>
                    </a:fld>
                    <a:r>
                      <a:rPr lang="en-US" baseline="0"/>
                      <a:t>; </a:t>
                    </a:r>
                    <a:fld id="{3A2756C0-1054-4585-AAEF-C19B7812A5FC}" type="VALUE">
                      <a:rPr lang="en-US" baseline="0"/>
                      <a:pPr/>
                      <a:t>[ÉRTÉK]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Additional!$A$10:$A$11</c:f>
              <c:strCache>
                <c:ptCount val="2"/>
                <c:pt idx="0">
                  <c:v>Customers subscribed</c:v>
                </c:pt>
                <c:pt idx="1">
                  <c:v>Customers without subscription</c:v>
                </c:pt>
              </c:strCache>
            </c:strRef>
          </c:cat>
          <c:val>
            <c:numRef>
              <c:f>Additional!$B$10:$B$11</c:f>
              <c:numCache>
                <c:formatCode>General</c:formatCode>
                <c:ptCount val="2"/>
                <c:pt idx="0">
                  <c:v>5076</c:v>
                </c:pt>
                <c:pt idx="1">
                  <c:v>1572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Additional!$C$10:$C$11</c15:f>
                <c15:dlblRangeCache>
                  <c:ptCount val="2"/>
                  <c:pt idx="0">
                    <c:v>76%</c:v>
                  </c:pt>
                  <c:pt idx="1">
                    <c:v>24%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54336"/>
        <c:axId val="168554896"/>
      </c:barChart>
      <c:catAx>
        <c:axId val="16855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8554896"/>
        <c:crosses val="autoZero"/>
        <c:auto val="1"/>
        <c:lblAlgn val="ctr"/>
        <c:lblOffset val="100"/>
        <c:noMultiLvlLbl val="0"/>
      </c:catAx>
      <c:valAx>
        <c:axId val="1685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855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Funnel (all</a:t>
            </a:r>
            <a:r>
              <a:rPr lang="hu-HU" baseline="0"/>
              <a:t> users)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Country_prio!$A$15</c:f>
              <c:strCache>
                <c:ptCount val="1"/>
                <c:pt idx="0">
                  <c:v>Funnel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B3463CD0-8BAD-4606-84D3-086786F859B3}" type="CELLRANGE">
                      <a:rPr lang="en-US"/>
                      <a:pPr/>
                      <a:t>[CELLATARTOMÁNY]</a:t>
                    </a:fld>
                    <a:r>
                      <a:rPr lang="en-US" baseline="0"/>
                      <a:t>; </a:t>
                    </a:r>
                    <a:fld id="{F091C43F-475F-4AC0-BA0A-0A076DFF4C43}" type="VALUE">
                      <a:rPr lang="en-US" baseline="0"/>
                      <a:pPr/>
                      <a:t>[ÉRTÉK]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44585DEB-1C2C-4678-9DE6-3852E7176680}" type="CELLRANGE">
                      <a:rPr lang="en-US"/>
                      <a:pPr/>
                      <a:t>[CELLATARTOMÁNY]</a:t>
                    </a:fld>
                    <a:r>
                      <a:rPr lang="en-US" baseline="0"/>
                      <a:t>; </a:t>
                    </a:r>
                    <a:fld id="{F68AB3A4-4736-4422-AFC1-E3C7C6686F7B}" type="VALUE">
                      <a:rPr lang="en-US" baseline="0"/>
                      <a:pPr/>
                      <a:t>[ÉRTÉK]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2621B06E-A00F-4F8D-826C-1DD5B66A637A}" type="CELLRANGE">
                      <a:rPr lang="en-US"/>
                      <a:pPr/>
                      <a:t>[CELLATARTOMÁNY]</a:t>
                    </a:fld>
                    <a:r>
                      <a:rPr lang="en-US" baseline="0"/>
                      <a:t>; </a:t>
                    </a:r>
                    <a:fld id="{F9E57FD5-18C4-4AB2-B5A3-B70DCDC8D5A8}" type="VALUE">
                      <a:rPr lang="en-US" baseline="0"/>
                      <a:pPr/>
                      <a:t>[ÉRTÉK]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0BF883A-60F0-41A5-99BA-DCE655EA9DE9}" type="CELLRANGE">
                      <a:rPr lang="en-US"/>
                      <a:pPr/>
                      <a:t>[CELLATARTOMÁNY]</a:t>
                    </a:fld>
                    <a:r>
                      <a:rPr lang="en-US" baseline="0"/>
                      <a:t>; </a:t>
                    </a:r>
                    <a:fld id="{9A521317-4F3D-4AFF-A66A-6DEC4CC06AB4}" type="VALUE">
                      <a:rPr lang="en-US" baseline="0"/>
                      <a:pPr/>
                      <a:t>[ÉRTÉK]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Country_prio!$B$15:$E$15</c:f>
              <c:strCache>
                <c:ptCount val="4"/>
                <c:pt idx="0">
                  <c:v>New readers</c:v>
                </c:pt>
                <c:pt idx="1">
                  <c:v>Returning readers</c:v>
                </c:pt>
                <c:pt idx="2">
                  <c:v>Subscribers</c:v>
                </c:pt>
                <c:pt idx="3">
                  <c:v>Customers</c:v>
                </c:pt>
              </c:strCache>
            </c:strRef>
          </c:cat>
          <c:val>
            <c:numRef>
              <c:f>Country_prio!$B$24:$E$24</c:f>
              <c:numCache>
                <c:formatCode>General</c:formatCode>
                <c:ptCount val="4"/>
                <c:pt idx="0">
                  <c:v>210023</c:v>
                </c:pt>
                <c:pt idx="1">
                  <c:v>66231</c:v>
                </c:pt>
                <c:pt idx="2">
                  <c:v>7618</c:v>
                </c:pt>
                <c:pt idx="3">
                  <c:v>6648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Country_prio!$H$24:$K$24</c15:f>
                <c15:dlblRangeCache>
                  <c:ptCount val="4"/>
                  <c:pt idx="0">
                    <c:v>100,0%</c:v>
                  </c:pt>
                  <c:pt idx="1">
                    <c:v>31,5%</c:v>
                  </c:pt>
                  <c:pt idx="2">
                    <c:v>3,6%</c:v>
                  </c:pt>
                  <c:pt idx="3">
                    <c:v>3,2%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1539856"/>
        <c:axId val="101540416"/>
      </c:barChart>
      <c:catAx>
        <c:axId val="1015398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1540416"/>
        <c:crosses val="autoZero"/>
        <c:auto val="1"/>
        <c:lblAlgn val="ctr"/>
        <c:lblOffset val="100"/>
        <c:noMultiLvlLbl val="0"/>
      </c:catAx>
      <c:valAx>
        <c:axId val="1015404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153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Number of readers by location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Country_prio!$B$15</c:f>
              <c:strCache>
                <c:ptCount val="1"/>
                <c:pt idx="0">
                  <c:v>New readers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Country_prio!$A$16:$A$23</c:f>
              <c:strCache>
                <c:ptCount val="8"/>
                <c:pt idx="0">
                  <c:v>country_1</c:v>
                </c:pt>
                <c:pt idx="1">
                  <c:v>country_2</c:v>
                </c:pt>
                <c:pt idx="2">
                  <c:v>country_3</c:v>
                </c:pt>
                <c:pt idx="3">
                  <c:v>country_4</c:v>
                </c:pt>
                <c:pt idx="4">
                  <c:v>country_5</c:v>
                </c:pt>
                <c:pt idx="5">
                  <c:v>country_6</c:v>
                </c:pt>
                <c:pt idx="6">
                  <c:v>country_7</c:v>
                </c:pt>
                <c:pt idx="7">
                  <c:v>country_8</c:v>
                </c:pt>
              </c:strCache>
            </c:strRef>
          </c:cat>
          <c:val>
            <c:numRef>
              <c:f>Country_prio!$B$16:$B$23</c:f>
              <c:numCache>
                <c:formatCode>General</c:formatCode>
                <c:ptCount val="8"/>
                <c:pt idx="0">
                  <c:v>5076</c:v>
                </c:pt>
                <c:pt idx="1">
                  <c:v>50675</c:v>
                </c:pt>
                <c:pt idx="2">
                  <c:v>2742</c:v>
                </c:pt>
                <c:pt idx="3">
                  <c:v>12751</c:v>
                </c:pt>
                <c:pt idx="4">
                  <c:v>40349</c:v>
                </c:pt>
                <c:pt idx="5">
                  <c:v>31156</c:v>
                </c:pt>
                <c:pt idx="6">
                  <c:v>51791</c:v>
                </c:pt>
                <c:pt idx="7">
                  <c:v>15483</c:v>
                </c:pt>
              </c:numCache>
            </c:numRef>
          </c:val>
        </c:ser>
        <c:ser>
          <c:idx val="1"/>
          <c:order val="1"/>
          <c:tx>
            <c:strRef>
              <c:f>Country_prio!$C$15</c:f>
              <c:strCache>
                <c:ptCount val="1"/>
                <c:pt idx="0">
                  <c:v>Returning readers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Country_prio!$A$16:$A$23</c:f>
              <c:strCache>
                <c:ptCount val="8"/>
                <c:pt idx="0">
                  <c:v>country_1</c:v>
                </c:pt>
                <c:pt idx="1">
                  <c:v>country_2</c:v>
                </c:pt>
                <c:pt idx="2">
                  <c:v>country_3</c:v>
                </c:pt>
                <c:pt idx="3">
                  <c:v>country_4</c:v>
                </c:pt>
                <c:pt idx="4">
                  <c:v>country_5</c:v>
                </c:pt>
                <c:pt idx="5">
                  <c:v>country_6</c:v>
                </c:pt>
                <c:pt idx="6">
                  <c:v>country_7</c:v>
                </c:pt>
                <c:pt idx="7">
                  <c:v>country_8</c:v>
                </c:pt>
              </c:strCache>
            </c:strRef>
          </c:cat>
          <c:val>
            <c:numRef>
              <c:f>Country_prio!$C$16:$C$23</c:f>
              <c:numCache>
                <c:formatCode>General</c:formatCode>
                <c:ptCount val="8"/>
                <c:pt idx="0">
                  <c:v>191</c:v>
                </c:pt>
                <c:pt idx="1">
                  <c:v>14269</c:v>
                </c:pt>
                <c:pt idx="2">
                  <c:v>1082</c:v>
                </c:pt>
                <c:pt idx="3">
                  <c:v>10167</c:v>
                </c:pt>
                <c:pt idx="4">
                  <c:v>19477</c:v>
                </c:pt>
                <c:pt idx="5">
                  <c:v>5930</c:v>
                </c:pt>
                <c:pt idx="6">
                  <c:v>14417</c:v>
                </c:pt>
                <c:pt idx="7">
                  <c:v>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8974096"/>
        <c:axId val="98973536"/>
      </c:barChart>
      <c:catAx>
        <c:axId val="9897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8973536"/>
        <c:crosses val="autoZero"/>
        <c:auto val="1"/>
        <c:lblAlgn val="ctr"/>
        <c:lblOffset val="100"/>
        <c:noMultiLvlLbl val="0"/>
      </c:catAx>
      <c:valAx>
        <c:axId val="989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897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Number of subscribers and customers by location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Country_prio!$D$15</c:f>
              <c:strCache>
                <c:ptCount val="1"/>
                <c:pt idx="0">
                  <c:v>Subscribers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Country_prio!$A$16:$A$23</c:f>
              <c:strCache>
                <c:ptCount val="8"/>
                <c:pt idx="0">
                  <c:v>country_1</c:v>
                </c:pt>
                <c:pt idx="1">
                  <c:v>country_2</c:v>
                </c:pt>
                <c:pt idx="2">
                  <c:v>country_3</c:v>
                </c:pt>
                <c:pt idx="3">
                  <c:v>country_4</c:v>
                </c:pt>
                <c:pt idx="4">
                  <c:v>country_5</c:v>
                </c:pt>
                <c:pt idx="5">
                  <c:v>country_6</c:v>
                </c:pt>
                <c:pt idx="6">
                  <c:v>country_7</c:v>
                </c:pt>
                <c:pt idx="7">
                  <c:v>country_8</c:v>
                </c:pt>
              </c:strCache>
            </c:strRef>
          </c:cat>
          <c:val>
            <c:numRef>
              <c:f>Country_prio!$D$16:$D$23</c:f>
              <c:numCache>
                <c:formatCode>General</c:formatCode>
                <c:ptCount val="8"/>
                <c:pt idx="0">
                  <c:v>28</c:v>
                </c:pt>
                <c:pt idx="1">
                  <c:v>1558</c:v>
                </c:pt>
                <c:pt idx="2">
                  <c:v>160</c:v>
                </c:pt>
                <c:pt idx="3">
                  <c:v>1419</c:v>
                </c:pt>
                <c:pt idx="4">
                  <c:v>2334</c:v>
                </c:pt>
                <c:pt idx="5">
                  <c:v>546</c:v>
                </c:pt>
                <c:pt idx="6">
                  <c:v>1470</c:v>
                </c:pt>
                <c:pt idx="7">
                  <c:v>103</c:v>
                </c:pt>
              </c:numCache>
            </c:numRef>
          </c:val>
        </c:ser>
        <c:ser>
          <c:idx val="1"/>
          <c:order val="1"/>
          <c:tx>
            <c:strRef>
              <c:f>Country_prio!$E$15</c:f>
              <c:strCache>
                <c:ptCount val="1"/>
                <c:pt idx="0">
                  <c:v>Customers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Country_prio!$A$16:$A$23</c:f>
              <c:strCache>
                <c:ptCount val="8"/>
                <c:pt idx="0">
                  <c:v>country_1</c:v>
                </c:pt>
                <c:pt idx="1">
                  <c:v>country_2</c:v>
                </c:pt>
                <c:pt idx="2">
                  <c:v>country_3</c:v>
                </c:pt>
                <c:pt idx="3">
                  <c:v>country_4</c:v>
                </c:pt>
                <c:pt idx="4">
                  <c:v>country_5</c:v>
                </c:pt>
                <c:pt idx="5">
                  <c:v>country_6</c:v>
                </c:pt>
                <c:pt idx="6">
                  <c:v>country_7</c:v>
                </c:pt>
                <c:pt idx="7">
                  <c:v>country_8</c:v>
                </c:pt>
              </c:strCache>
            </c:strRef>
          </c:cat>
          <c:val>
            <c:numRef>
              <c:f>Country_prio!$E$16:$E$23</c:f>
              <c:numCache>
                <c:formatCode>General</c:formatCode>
                <c:ptCount val="8"/>
                <c:pt idx="0">
                  <c:v>25</c:v>
                </c:pt>
                <c:pt idx="1">
                  <c:v>1443</c:v>
                </c:pt>
                <c:pt idx="2">
                  <c:v>112</c:v>
                </c:pt>
                <c:pt idx="3">
                  <c:v>1096</c:v>
                </c:pt>
                <c:pt idx="4">
                  <c:v>1971</c:v>
                </c:pt>
                <c:pt idx="5">
                  <c:v>535</c:v>
                </c:pt>
                <c:pt idx="6">
                  <c:v>1381</c:v>
                </c:pt>
                <c:pt idx="7">
                  <c:v>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7355952"/>
        <c:axId val="167356512"/>
      </c:barChart>
      <c:catAx>
        <c:axId val="16735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7356512"/>
        <c:crosses val="autoZero"/>
        <c:auto val="1"/>
        <c:lblAlgn val="ctr"/>
        <c:lblOffset val="100"/>
        <c:noMultiLvlLbl val="0"/>
      </c:catAx>
      <c:valAx>
        <c:axId val="1673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735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200"/>
              <a:t>Percetage of subscribers and customers</a:t>
            </a:r>
            <a:r>
              <a:rPr lang="hu-HU" sz="1200" baseline="0"/>
              <a:t> </a:t>
            </a:r>
            <a:r>
              <a:rPr lang="hu-HU" sz="1200"/>
              <a:t>by</a:t>
            </a:r>
            <a:r>
              <a:rPr lang="hu-HU" sz="1200" baseline="0"/>
              <a:t> </a:t>
            </a:r>
            <a:r>
              <a:rPr lang="hu-HU" sz="1200"/>
              <a:t>location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Country_prio!$D$15</c:f>
              <c:strCache>
                <c:ptCount val="1"/>
                <c:pt idx="0">
                  <c:v>Subscribers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Country_prio!$A$16:$A$23</c:f>
              <c:strCache>
                <c:ptCount val="8"/>
                <c:pt idx="0">
                  <c:v>country_1</c:v>
                </c:pt>
                <c:pt idx="1">
                  <c:v>country_2</c:v>
                </c:pt>
                <c:pt idx="2">
                  <c:v>country_3</c:v>
                </c:pt>
                <c:pt idx="3">
                  <c:v>country_4</c:v>
                </c:pt>
                <c:pt idx="4">
                  <c:v>country_5</c:v>
                </c:pt>
                <c:pt idx="5">
                  <c:v>country_6</c:v>
                </c:pt>
                <c:pt idx="6">
                  <c:v>country_7</c:v>
                </c:pt>
                <c:pt idx="7">
                  <c:v>country_8</c:v>
                </c:pt>
              </c:strCache>
            </c:strRef>
          </c:cat>
          <c:val>
            <c:numRef>
              <c:f>Country_prio!$J$16:$J$23</c:f>
              <c:numCache>
                <c:formatCode>0.0%</c:formatCode>
                <c:ptCount val="8"/>
                <c:pt idx="0">
                  <c:v>5.5161544523246652E-3</c:v>
                </c:pt>
                <c:pt idx="1">
                  <c:v>3.0744943265910211E-2</c:v>
                </c:pt>
                <c:pt idx="2">
                  <c:v>5.8351568198395334E-2</c:v>
                </c:pt>
                <c:pt idx="3">
                  <c:v>0.11128538938122501</c:v>
                </c:pt>
                <c:pt idx="4">
                  <c:v>5.7845299759597513E-2</c:v>
                </c:pt>
                <c:pt idx="5">
                  <c:v>1.7524714340736935E-2</c:v>
                </c:pt>
                <c:pt idx="6">
                  <c:v>2.8383309841478251E-2</c:v>
                </c:pt>
                <c:pt idx="7">
                  <c:v>6.652457534069625E-3</c:v>
                </c:pt>
              </c:numCache>
            </c:numRef>
          </c:val>
        </c:ser>
        <c:ser>
          <c:idx val="1"/>
          <c:order val="1"/>
          <c:tx>
            <c:strRef>
              <c:f>Country_prio!$E$15</c:f>
              <c:strCache>
                <c:ptCount val="1"/>
                <c:pt idx="0">
                  <c:v>Customers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Country_prio!$A$16:$A$23</c:f>
              <c:strCache>
                <c:ptCount val="8"/>
                <c:pt idx="0">
                  <c:v>country_1</c:v>
                </c:pt>
                <c:pt idx="1">
                  <c:v>country_2</c:v>
                </c:pt>
                <c:pt idx="2">
                  <c:v>country_3</c:v>
                </c:pt>
                <c:pt idx="3">
                  <c:v>country_4</c:v>
                </c:pt>
                <c:pt idx="4">
                  <c:v>country_5</c:v>
                </c:pt>
                <c:pt idx="5">
                  <c:v>country_6</c:v>
                </c:pt>
                <c:pt idx="6">
                  <c:v>country_7</c:v>
                </c:pt>
                <c:pt idx="7">
                  <c:v>country_8</c:v>
                </c:pt>
              </c:strCache>
            </c:strRef>
          </c:cat>
          <c:val>
            <c:numRef>
              <c:f>Country_prio!$K$16:$K$23</c:f>
              <c:numCache>
                <c:formatCode>0.0%</c:formatCode>
                <c:ptCount val="8"/>
                <c:pt idx="0">
                  <c:v>4.9251379038613083E-3</c:v>
                </c:pt>
                <c:pt idx="1">
                  <c:v>2.8475579674395658E-2</c:v>
                </c:pt>
                <c:pt idx="2">
                  <c:v>4.0846097738876735E-2</c:v>
                </c:pt>
                <c:pt idx="3">
                  <c:v>8.5954042820170967E-2</c:v>
                </c:pt>
                <c:pt idx="4">
                  <c:v>4.8848794269994299E-2</c:v>
                </c:pt>
                <c:pt idx="5">
                  <c:v>1.7171652330209269E-2</c:v>
                </c:pt>
                <c:pt idx="6">
                  <c:v>2.6664864551756096E-2</c:v>
                </c:pt>
                <c:pt idx="7">
                  <c:v>5.4898921397661948E-3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7360432"/>
        <c:axId val="167360992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60432"/>
        <c:axId val="16736099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Average percentage of subscribers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Country_prio!$L$16:$L$23</c15:sqref>
                        </c15:formulaRef>
                      </c:ext>
                    </c:extLst>
                    <c:numCache>
                      <c:formatCode>0.0%</c:formatCode>
                      <c:ptCount val="8"/>
                      <c:pt idx="0">
                        <c:v>3.6272217804716629E-2</c:v>
                      </c:pt>
                      <c:pt idx="1">
                        <c:v>3.6272217804716629E-2</c:v>
                      </c:pt>
                      <c:pt idx="2">
                        <c:v>3.6272217804716629E-2</c:v>
                      </c:pt>
                      <c:pt idx="3">
                        <c:v>3.6272217804716629E-2</c:v>
                      </c:pt>
                      <c:pt idx="4">
                        <c:v>3.6272217804716629E-2</c:v>
                      </c:pt>
                      <c:pt idx="5">
                        <c:v>3.6272217804716629E-2</c:v>
                      </c:pt>
                      <c:pt idx="6">
                        <c:v>3.6272217804716629E-2</c:v>
                      </c:pt>
                      <c:pt idx="7">
                        <c:v>3.6272217804716629E-2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6736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7360992"/>
        <c:crosses val="autoZero"/>
        <c:auto val="1"/>
        <c:lblAlgn val="ctr"/>
        <c:lblOffset val="100"/>
        <c:noMultiLvlLbl val="0"/>
      </c:catAx>
      <c:valAx>
        <c:axId val="1673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736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Number of purchases</a:t>
            </a:r>
            <a:r>
              <a:rPr lang="hu-HU" baseline="0"/>
              <a:t> by location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Country_prio!$L$1</c:f>
              <c:strCache>
                <c:ptCount val="1"/>
                <c:pt idx="0">
                  <c:v>e-books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Country_prio!$A$2:$A$9</c:f>
              <c:strCache>
                <c:ptCount val="8"/>
                <c:pt idx="0">
                  <c:v>country_1</c:v>
                </c:pt>
                <c:pt idx="1">
                  <c:v>country_2</c:v>
                </c:pt>
                <c:pt idx="2">
                  <c:v>country_3</c:v>
                </c:pt>
                <c:pt idx="3">
                  <c:v>country_4</c:v>
                </c:pt>
                <c:pt idx="4">
                  <c:v>country_5</c:v>
                </c:pt>
                <c:pt idx="5">
                  <c:v>country_6</c:v>
                </c:pt>
                <c:pt idx="6">
                  <c:v>country_7</c:v>
                </c:pt>
                <c:pt idx="7">
                  <c:v>country_8</c:v>
                </c:pt>
              </c:strCache>
            </c:strRef>
          </c:cat>
          <c:val>
            <c:numRef>
              <c:f>Country_prio!$L$2:$L$9</c:f>
              <c:numCache>
                <c:formatCode>0</c:formatCode>
                <c:ptCount val="8"/>
                <c:pt idx="0">
                  <c:v>25</c:v>
                </c:pt>
                <c:pt idx="1">
                  <c:v>1441</c:v>
                </c:pt>
                <c:pt idx="2">
                  <c:v>112</c:v>
                </c:pt>
                <c:pt idx="3">
                  <c:v>1093</c:v>
                </c:pt>
                <c:pt idx="4">
                  <c:v>1970</c:v>
                </c:pt>
                <c:pt idx="5">
                  <c:v>534</c:v>
                </c:pt>
                <c:pt idx="6">
                  <c:v>1380</c:v>
                </c:pt>
                <c:pt idx="7">
                  <c:v>85</c:v>
                </c:pt>
              </c:numCache>
            </c:numRef>
          </c:val>
        </c:ser>
        <c:ser>
          <c:idx val="1"/>
          <c:order val="1"/>
          <c:tx>
            <c:strRef>
              <c:f>Country_prio!$M$1</c:f>
              <c:strCache>
                <c:ptCount val="1"/>
                <c:pt idx="0">
                  <c:v>video courses 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Country_prio!$A$2:$A$9</c:f>
              <c:strCache>
                <c:ptCount val="8"/>
                <c:pt idx="0">
                  <c:v>country_1</c:v>
                </c:pt>
                <c:pt idx="1">
                  <c:v>country_2</c:v>
                </c:pt>
                <c:pt idx="2">
                  <c:v>country_3</c:v>
                </c:pt>
                <c:pt idx="3">
                  <c:v>country_4</c:v>
                </c:pt>
                <c:pt idx="4">
                  <c:v>country_5</c:v>
                </c:pt>
                <c:pt idx="5">
                  <c:v>country_6</c:v>
                </c:pt>
                <c:pt idx="6">
                  <c:v>country_7</c:v>
                </c:pt>
                <c:pt idx="7">
                  <c:v>country_8</c:v>
                </c:pt>
              </c:strCache>
            </c:strRef>
          </c:cat>
          <c:val>
            <c:numRef>
              <c:f>Country_prio!$M$2:$M$9</c:f>
              <c:numCache>
                <c:formatCode>0</c:formatCode>
                <c:ptCount val="8"/>
                <c:pt idx="0">
                  <c:v>9</c:v>
                </c:pt>
                <c:pt idx="1">
                  <c:v>350</c:v>
                </c:pt>
                <c:pt idx="2">
                  <c:v>34</c:v>
                </c:pt>
                <c:pt idx="3">
                  <c:v>309</c:v>
                </c:pt>
                <c:pt idx="4">
                  <c:v>527</c:v>
                </c:pt>
                <c:pt idx="5">
                  <c:v>152</c:v>
                </c:pt>
                <c:pt idx="6">
                  <c:v>359</c:v>
                </c:pt>
                <c:pt idx="7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67487184"/>
        <c:axId val="167487744"/>
      </c:barChart>
      <c:catAx>
        <c:axId val="16748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7487744"/>
        <c:crosses val="autoZero"/>
        <c:auto val="1"/>
        <c:lblAlgn val="ctr"/>
        <c:lblOffset val="100"/>
        <c:noMultiLvlLbl val="0"/>
      </c:catAx>
      <c:valAx>
        <c:axId val="167487744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748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Revenue by location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Country_prio!$A$2:$A$9</c:f>
              <c:strCache>
                <c:ptCount val="8"/>
                <c:pt idx="0">
                  <c:v>country_1</c:v>
                </c:pt>
                <c:pt idx="1">
                  <c:v>country_2</c:v>
                </c:pt>
                <c:pt idx="2">
                  <c:v>country_3</c:v>
                </c:pt>
                <c:pt idx="3">
                  <c:v>country_4</c:v>
                </c:pt>
                <c:pt idx="4">
                  <c:v>country_5</c:v>
                </c:pt>
                <c:pt idx="5">
                  <c:v>country_6</c:v>
                </c:pt>
                <c:pt idx="6">
                  <c:v>country_7</c:v>
                </c:pt>
                <c:pt idx="7">
                  <c:v>country_8</c:v>
                </c:pt>
              </c:strCache>
            </c:strRef>
          </c:cat>
          <c:val>
            <c:numRef>
              <c:f>Country_prio!$K$2:$K$9</c:f>
              <c:numCache>
                <c:formatCode>General</c:formatCode>
                <c:ptCount val="8"/>
                <c:pt idx="0">
                  <c:v>920</c:v>
                </c:pt>
                <c:pt idx="1">
                  <c:v>39528</c:v>
                </c:pt>
                <c:pt idx="2">
                  <c:v>3616</c:v>
                </c:pt>
                <c:pt idx="3">
                  <c:v>33464</c:v>
                </c:pt>
                <c:pt idx="4">
                  <c:v>57920</c:v>
                </c:pt>
                <c:pt idx="5">
                  <c:v>16432</c:v>
                </c:pt>
                <c:pt idx="6">
                  <c:v>39760</c:v>
                </c:pt>
                <c:pt idx="7">
                  <c:v>2840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67490544"/>
        <c:axId val="167491104"/>
      </c:barChart>
      <c:catAx>
        <c:axId val="16749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7491104"/>
        <c:crosses val="autoZero"/>
        <c:auto val="1"/>
        <c:lblAlgn val="ctr"/>
        <c:lblOffset val="100"/>
        <c:noMultiLvlLbl val="0"/>
      </c:catAx>
      <c:valAx>
        <c:axId val="16749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749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Investment!$A$7</c:f>
              <c:strCache>
                <c:ptCount val="1"/>
                <c:pt idx="0">
                  <c:v>Funnel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Country_prio!$B$15:$E$15</c:f>
              <c:strCache>
                <c:ptCount val="4"/>
                <c:pt idx="0">
                  <c:v>New readers</c:v>
                </c:pt>
                <c:pt idx="1">
                  <c:v>Returning readers</c:v>
                </c:pt>
                <c:pt idx="2">
                  <c:v>Subscribers</c:v>
                </c:pt>
                <c:pt idx="3">
                  <c:v>Customers</c:v>
                </c:pt>
              </c:strCache>
            </c:strRef>
          </c:cat>
          <c:val>
            <c:numRef>
              <c:f>Investment!$B$10:$E$10</c:f>
              <c:numCache>
                <c:formatCode>General</c:formatCode>
                <c:ptCount val="4"/>
                <c:pt idx="0">
                  <c:v>41742</c:v>
                </c:pt>
                <c:pt idx="1">
                  <c:v>24604</c:v>
                </c:pt>
                <c:pt idx="2">
                  <c:v>3103</c:v>
                </c:pt>
                <c:pt idx="3">
                  <c:v>2525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493344"/>
        <c:axId val="167493904"/>
      </c:barChart>
      <c:catAx>
        <c:axId val="1674933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7493904"/>
        <c:crosses val="autoZero"/>
        <c:auto val="1"/>
        <c:lblAlgn val="ctr"/>
        <c:lblOffset val="100"/>
        <c:noMultiLvlLbl val="0"/>
      </c:catAx>
      <c:valAx>
        <c:axId val="1674939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749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Number of readers by sources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Investment!$B$7</c:f>
              <c:strCache>
                <c:ptCount val="1"/>
                <c:pt idx="0">
                  <c:v>New readers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Investment!$A$8:$A$10</c:f>
              <c:strCache>
                <c:ptCount val="3"/>
                <c:pt idx="0">
                  <c:v>AdWords</c:v>
                </c:pt>
                <c:pt idx="1">
                  <c:v>Reddit</c:v>
                </c:pt>
                <c:pt idx="2">
                  <c:v>SEO</c:v>
                </c:pt>
              </c:strCache>
            </c:strRef>
          </c:cat>
          <c:val>
            <c:numRef>
              <c:f>Investment!$B$8:$B$10</c:f>
              <c:numCache>
                <c:formatCode>General</c:formatCode>
                <c:ptCount val="3"/>
                <c:pt idx="0">
                  <c:v>63065</c:v>
                </c:pt>
                <c:pt idx="1">
                  <c:v>105216</c:v>
                </c:pt>
                <c:pt idx="2">
                  <c:v>41742</c:v>
                </c:pt>
              </c:numCache>
            </c:numRef>
          </c:val>
        </c:ser>
        <c:ser>
          <c:idx val="1"/>
          <c:order val="1"/>
          <c:tx>
            <c:strRef>
              <c:f>Investment!$C$7</c:f>
              <c:strCache>
                <c:ptCount val="1"/>
                <c:pt idx="0">
                  <c:v>Returning readers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Investment!$A$8:$A$10</c:f>
              <c:strCache>
                <c:ptCount val="3"/>
                <c:pt idx="0">
                  <c:v>AdWords</c:v>
                </c:pt>
                <c:pt idx="1">
                  <c:v>Reddit</c:v>
                </c:pt>
                <c:pt idx="2">
                  <c:v>SEO</c:v>
                </c:pt>
              </c:strCache>
            </c:strRef>
          </c:cat>
          <c:val>
            <c:numRef>
              <c:f>Investment!$C$8:$C$10</c:f>
              <c:numCache>
                <c:formatCode>General</c:formatCode>
                <c:ptCount val="3"/>
                <c:pt idx="0">
                  <c:v>10460</c:v>
                </c:pt>
                <c:pt idx="1">
                  <c:v>31167</c:v>
                </c:pt>
                <c:pt idx="2">
                  <c:v>24604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7496704"/>
        <c:axId val="167497264"/>
      </c:barChart>
      <c:catAx>
        <c:axId val="16749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7497264"/>
        <c:crosses val="autoZero"/>
        <c:auto val="1"/>
        <c:lblAlgn val="ctr"/>
        <c:lblOffset val="100"/>
        <c:noMultiLvlLbl val="0"/>
      </c:catAx>
      <c:valAx>
        <c:axId val="16749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749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76200</xdr:colOff>
      <xdr:row>12</xdr:row>
      <xdr:rowOff>14287</xdr:rowOff>
    </xdr:from>
    <xdr:to>
      <xdr:col>25</xdr:col>
      <xdr:colOff>381000</xdr:colOff>
      <xdr:row>24</xdr:row>
      <xdr:rowOff>90487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7</xdr:col>
      <xdr:colOff>619125</xdr:colOff>
      <xdr:row>39</xdr:row>
      <xdr:rowOff>76200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666750</xdr:colOff>
      <xdr:row>25</xdr:row>
      <xdr:rowOff>4762</xdr:rowOff>
    </xdr:from>
    <xdr:to>
      <xdr:col>15</xdr:col>
      <xdr:colOff>228600</xdr:colOff>
      <xdr:row>39</xdr:row>
      <xdr:rowOff>80962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666750</xdr:colOff>
      <xdr:row>39</xdr:row>
      <xdr:rowOff>104775</xdr:rowOff>
    </xdr:from>
    <xdr:to>
      <xdr:col>15</xdr:col>
      <xdr:colOff>228600</xdr:colOff>
      <xdr:row>53</xdr:row>
      <xdr:rowOff>180975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39</xdr:row>
      <xdr:rowOff>114300</xdr:rowOff>
    </xdr:from>
    <xdr:to>
      <xdr:col>7</xdr:col>
      <xdr:colOff>628650</xdr:colOff>
      <xdr:row>54</xdr:row>
      <xdr:rowOff>0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</xdr:colOff>
      <xdr:row>0</xdr:row>
      <xdr:rowOff>366712</xdr:rowOff>
    </xdr:from>
    <xdr:to>
      <xdr:col>25</xdr:col>
      <xdr:colOff>323850</xdr:colOff>
      <xdr:row>11</xdr:row>
      <xdr:rowOff>61912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542925</xdr:colOff>
      <xdr:row>12</xdr:row>
      <xdr:rowOff>4762</xdr:rowOff>
    </xdr:from>
    <xdr:to>
      <xdr:col>33</xdr:col>
      <xdr:colOff>238125</xdr:colOff>
      <xdr:row>24</xdr:row>
      <xdr:rowOff>80962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6</xdr:row>
      <xdr:rowOff>0</xdr:rowOff>
    </xdr:from>
    <xdr:to>
      <xdr:col>20</xdr:col>
      <xdr:colOff>304800</xdr:colOff>
      <xdr:row>12</xdr:row>
      <xdr:rowOff>180975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19</xdr:row>
      <xdr:rowOff>9525</xdr:rowOff>
    </xdr:from>
    <xdr:to>
      <xdr:col>6</xdr:col>
      <xdr:colOff>114300</xdr:colOff>
      <xdr:row>33</xdr:row>
      <xdr:rowOff>85725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15</xdr:col>
      <xdr:colOff>552450</xdr:colOff>
      <xdr:row>33</xdr:row>
      <xdr:rowOff>76200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15</xdr:col>
      <xdr:colOff>552450</xdr:colOff>
      <xdr:row>48</xdr:row>
      <xdr:rowOff>76200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19</xdr:row>
      <xdr:rowOff>0</xdr:rowOff>
    </xdr:from>
    <xdr:to>
      <xdr:col>24</xdr:col>
      <xdr:colOff>304800</xdr:colOff>
      <xdr:row>33</xdr:row>
      <xdr:rowOff>76200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34</xdr:row>
      <xdr:rowOff>0</xdr:rowOff>
    </xdr:from>
    <xdr:to>
      <xdr:col>24</xdr:col>
      <xdr:colOff>304800</xdr:colOff>
      <xdr:row>48</xdr:row>
      <xdr:rowOff>76200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19</xdr:row>
      <xdr:rowOff>0</xdr:rowOff>
    </xdr:from>
    <xdr:to>
      <xdr:col>32</xdr:col>
      <xdr:colOff>304800</xdr:colOff>
      <xdr:row>33</xdr:row>
      <xdr:rowOff>76200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15</xdr:row>
      <xdr:rowOff>71437</xdr:rowOff>
    </xdr:from>
    <xdr:to>
      <xdr:col>9</xdr:col>
      <xdr:colOff>590550</xdr:colOff>
      <xdr:row>29</xdr:row>
      <xdr:rowOff>147637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485775</xdr:colOff>
      <xdr:row>0</xdr:row>
      <xdr:rowOff>128587</xdr:rowOff>
    </xdr:from>
    <xdr:to>
      <xdr:col>11</xdr:col>
      <xdr:colOff>180975</xdr:colOff>
      <xdr:row>15</xdr:row>
      <xdr:rowOff>14287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828675</xdr:colOff>
      <xdr:row>15</xdr:row>
      <xdr:rowOff>57150</xdr:rowOff>
    </xdr:from>
    <xdr:to>
      <xdr:col>3</xdr:col>
      <xdr:colOff>323850</xdr:colOff>
      <xdr:row>29</xdr:row>
      <xdr:rowOff>133350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zoomScale="70" zoomScaleNormal="70" workbookViewId="0">
      <selection activeCell="J19" sqref="J19"/>
    </sheetView>
  </sheetViews>
  <sheetFormatPr defaultRowHeight="15" x14ac:dyDescent="0.25"/>
  <cols>
    <col min="1" max="1" width="9.7109375" bestFit="1" customWidth="1"/>
    <col min="2" max="2" width="12.140625" bestFit="1" customWidth="1"/>
    <col min="3" max="3" width="12.28515625" bestFit="1" customWidth="1"/>
    <col min="4" max="4" width="11.7109375" customWidth="1"/>
    <col min="5" max="5" width="13.42578125" customWidth="1"/>
    <col min="6" max="7" width="11.7109375" hidden="1" customWidth="1"/>
    <col min="8" max="9" width="12.140625" customWidth="1"/>
    <col min="10" max="11" width="11.7109375" customWidth="1"/>
    <col min="14" max="14" width="11" customWidth="1"/>
    <col min="15" max="15" width="9.140625" hidden="1" customWidth="1"/>
    <col min="16" max="16" width="11.28515625" customWidth="1"/>
    <col min="17" max="17" width="11.140625" customWidth="1"/>
    <col min="18" max="18" width="11.7109375" customWidth="1"/>
  </cols>
  <sheetData>
    <row r="1" spans="1:18" ht="90" x14ac:dyDescent="0.25">
      <c r="B1" s="2" t="s">
        <v>8</v>
      </c>
      <c r="C1" s="2" t="s">
        <v>13</v>
      </c>
      <c r="D1" s="2" t="s">
        <v>10</v>
      </c>
      <c r="E1" s="2" t="s">
        <v>14</v>
      </c>
      <c r="F1" s="2"/>
      <c r="G1" s="2"/>
      <c r="H1" s="2" t="s">
        <v>11</v>
      </c>
      <c r="I1" s="2" t="s">
        <v>19</v>
      </c>
      <c r="J1" s="2" t="s">
        <v>12</v>
      </c>
      <c r="K1" s="2" t="s">
        <v>15</v>
      </c>
      <c r="L1" s="2" t="s">
        <v>17</v>
      </c>
      <c r="M1" s="2" t="s">
        <v>54</v>
      </c>
      <c r="N1" s="2" t="s">
        <v>18</v>
      </c>
      <c r="P1" s="2" t="s">
        <v>20</v>
      </c>
    </row>
    <row r="2" spans="1:18" x14ac:dyDescent="0.25">
      <c r="A2" t="s">
        <v>0</v>
      </c>
      <c r="B2">
        <v>6231</v>
      </c>
      <c r="C2" s="1">
        <v>5076</v>
      </c>
      <c r="D2">
        <v>191</v>
      </c>
      <c r="E2" s="3">
        <v>7.0471204188481602</v>
      </c>
      <c r="F2" s="5">
        <f>(E2-1)*D2</f>
        <v>1154.9999999999986</v>
      </c>
      <c r="G2" s="5">
        <f>F2+C2</f>
        <v>6230.9999999999982</v>
      </c>
      <c r="H2">
        <v>28</v>
      </c>
      <c r="I2">
        <v>25</v>
      </c>
      <c r="J2">
        <v>34</v>
      </c>
      <c r="K2">
        <v>920</v>
      </c>
      <c r="L2" s="5">
        <v>25</v>
      </c>
      <c r="M2" s="5">
        <v>9</v>
      </c>
      <c r="N2" s="3">
        <v>27.058823529411701</v>
      </c>
      <c r="O2" s="3">
        <f>(L2*8+M2*80)/(L2+M2)</f>
        <v>27.058823529411764</v>
      </c>
      <c r="P2" s="3">
        <v>36.799999999999997</v>
      </c>
      <c r="Q2" s="3">
        <f>K2/I2</f>
        <v>36.799999999999997</v>
      </c>
    </row>
    <row r="3" spans="1:18" x14ac:dyDescent="0.25">
      <c r="A3" t="s">
        <v>1</v>
      </c>
      <c r="B3">
        <v>130076</v>
      </c>
      <c r="C3" s="1">
        <v>50675</v>
      </c>
      <c r="D3">
        <v>14269</v>
      </c>
      <c r="E3" s="3">
        <v>6.5645805592543196</v>
      </c>
      <c r="F3" s="5">
        <f t="shared" ref="F3:F9" si="0">(E3-1)*D3</f>
        <v>79400.999999999884</v>
      </c>
      <c r="G3" s="5">
        <f t="shared" ref="G3:G9" si="1">F3+C3</f>
        <v>130075.99999999988</v>
      </c>
      <c r="H3">
        <v>1558</v>
      </c>
      <c r="I3">
        <v>1443</v>
      </c>
      <c r="J3">
        <v>1791</v>
      </c>
      <c r="K3">
        <v>39528</v>
      </c>
      <c r="L3" s="5">
        <v>1441</v>
      </c>
      <c r="M3" s="5">
        <v>350</v>
      </c>
      <c r="N3" s="3">
        <v>22.070351758793901</v>
      </c>
      <c r="O3" s="3">
        <f t="shared" ref="O3:O9" si="2">(L3*8+M3*80)/(L3+M3)</f>
        <v>22.070351758793969</v>
      </c>
      <c r="P3" s="3">
        <v>27.392931392931299</v>
      </c>
      <c r="Q3" s="3">
        <f t="shared" ref="Q3:Q10" si="3">K3/I3</f>
        <v>27.392931392931391</v>
      </c>
    </row>
    <row r="4" spans="1:18" x14ac:dyDescent="0.25">
      <c r="A4" t="s">
        <v>2</v>
      </c>
      <c r="B4">
        <v>9128</v>
      </c>
      <c r="C4" s="1">
        <v>2742</v>
      </c>
      <c r="D4">
        <v>1082</v>
      </c>
      <c r="E4" s="3">
        <v>6.9020332717190298</v>
      </c>
      <c r="F4" s="5">
        <f t="shared" si="0"/>
        <v>6385.99999999999</v>
      </c>
      <c r="G4" s="5">
        <f t="shared" si="1"/>
        <v>9127.9999999999891</v>
      </c>
      <c r="H4">
        <v>160</v>
      </c>
      <c r="I4">
        <v>112</v>
      </c>
      <c r="J4">
        <v>146</v>
      </c>
      <c r="K4">
        <v>3616</v>
      </c>
      <c r="L4" s="5">
        <v>112</v>
      </c>
      <c r="M4" s="5">
        <v>34</v>
      </c>
      <c r="N4" s="3">
        <v>24.7671232876712</v>
      </c>
      <c r="O4" s="3">
        <f t="shared" si="2"/>
        <v>24.767123287671232</v>
      </c>
      <c r="P4" s="3">
        <v>32.285714285714199</v>
      </c>
      <c r="Q4" s="3">
        <f t="shared" si="3"/>
        <v>32.285714285714285</v>
      </c>
    </row>
    <row r="5" spans="1:18" x14ac:dyDescent="0.25">
      <c r="A5" t="s">
        <v>3</v>
      </c>
      <c r="B5">
        <v>71258</v>
      </c>
      <c r="C5" s="1">
        <v>12751</v>
      </c>
      <c r="D5">
        <v>10167</v>
      </c>
      <c r="E5" s="3">
        <v>6.7545982098947501</v>
      </c>
      <c r="F5" s="5">
        <f t="shared" si="0"/>
        <v>58506.999999999927</v>
      </c>
      <c r="G5" s="5">
        <f t="shared" si="1"/>
        <v>71257.999999999927</v>
      </c>
      <c r="H5">
        <v>1419</v>
      </c>
      <c r="I5">
        <v>1096</v>
      </c>
      <c r="J5">
        <v>1402</v>
      </c>
      <c r="K5">
        <v>33464</v>
      </c>
      <c r="L5" s="5">
        <v>1093</v>
      </c>
      <c r="M5" s="5">
        <v>309</v>
      </c>
      <c r="N5" s="3">
        <v>23.868758915834501</v>
      </c>
      <c r="O5" s="3">
        <f t="shared" si="2"/>
        <v>23.868758915834523</v>
      </c>
      <c r="P5" s="3">
        <v>30.5328467153284</v>
      </c>
      <c r="Q5" s="3">
        <f t="shared" si="3"/>
        <v>30.532846715328468</v>
      </c>
    </row>
    <row r="6" spans="1:18" x14ac:dyDescent="0.25">
      <c r="A6" t="s">
        <v>4</v>
      </c>
      <c r="B6">
        <v>149732</v>
      </c>
      <c r="C6" s="1">
        <v>40349</v>
      </c>
      <c r="D6">
        <v>19477</v>
      </c>
      <c r="E6" s="3">
        <v>6.6160086255583499</v>
      </c>
      <c r="F6" s="5">
        <f t="shared" si="0"/>
        <v>109382.99999999999</v>
      </c>
      <c r="G6" s="5">
        <f t="shared" si="1"/>
        <v>149732</v>
      </c>
      <c r="H6">
        <v>2334</v>
      </c>
      <c r="I6">
        <v>1971</v>
      </c>
      <c r="J6">
        <v>2497</v>
      </c>
      <c r="K6">
        <v>57920</v>
      </c>
      <c r="L6" s="5">
        <v>1970</v>
      </c>
      <c r="M6" s="5">
        <v>527</v>
      </c>
      <c r="N6" s="3">
        <v>23.195835002002401</v>
      </c>
      <c r="O6" s="3">
        <f t="shared" si="2"/>
        <v>23.195835002002404</v>
      </c>
      <c r="P6" s="3">
        <v>29.386098427194302</v>
      </c>
      <c r="Q6" s="3">
        <f t="shared" si="3"/>
        <v>29.386098427194316</v>
      </c>
    </row>
    <row r="7" spans="1:18" x14ac:dyDescent="0.25">
      <c r="A7" t="s">
        <v>5</v>
      </c>
      <c r="B7">
        <v>63752</v>
      </c>
      <c r="C7" s="1">
        <v>31156</v>
      </c>
      <c r="D7">
        <v>5930</v>
      </c>
      <c r="E7" s="3">
        <v>6.4967959527824597</v>
      </c>
      <c r="F7" s="5">
        <f t="shared" si="0"/>
        <v>32595.999999999985</v>
      </c>
      <c r="G7" s="5">
        <f t="shared" si="1"/>
        <v>63751.999999999985</v>
      </c>
      <c r="H7">
        <v>546</v>
      </c>
      <c r="I7">
        <v>535</v>
      </c>
      <c r="J7">
        <v>686</v>
      </c>
      <c r="K7">
        <v>16432</v>
      </c>
      <c r="L7" s="5">
        <v>534</v>
      </c>
      <c r="M7" s="5">
        <v>152</v>
      </c>
      <c r="N7" s="3">
        <v>23.953352769679299</v>
      </c>
      <c r="O7" s="3">
        <f t="shared" si="2"/>
        <v>23.953352769679299</v>
      </c>
      <c r="P7" s="3">
        <v>30.714018691588699</v>
      </c>
      <c r="Q7" s="3">
        <f t="shared" si="3"/>
        <v>30.714018691588784</v>
      </c>
    </row>
    <row r="8" spans="1:18" x14ac:dyDescent="0.25">
      <c r="A8" t="s">
        <v>6</v>
      </c>
      <c r="B8">
        <v>132067</v>
      </c>
      <c r="C8" s="1">
        <v>51791</v>
      </c>
      <c r="D8">
        <v>14417</v>
      </c>
      <c r="E8" s="3">
        <v>6.5681487133245398</v>
      </c>
      <c r="F8" s="5">
        <f t="shared" si="0"/>
        <v>80275.999999999884</v>
      </c>
      <c r="G8" s="5">
        <f t="shared" si="1"/>
        <v>132066.99999999988</v>
      </c>
      <c r="H8">
        <v>1470</v>
      </c>
      <c r="I8">
        <v>1381</v>
      </c>
      <c r="J8">
        <v>1739</v>
      </c>
      <c r="K8">
        <v>39760</v>
      </c>
      <c r="L8" s="5">
        <v>1380</v>
      </c>
      <c r="M8" s="5">
        <v>359</v>
      </c>
      <c r="N8" s="3">
        <v>22.863714778608301</v>
      </c>
      <c r="O8" s="3">
        <f t="shared" si="2"/>
        <v>22.863714778608397</v>
      </c>
      <c r="P8" s="3">
        <v>28.7907313540912</v>
      </c>
      <c r="Q8" s="3">
        <f t="shared" si="3"/>
        <v>28.790731354091239</v>
      </c>
    </row>
    <row r="9" spans="1:18" x14ac:dyDescent="0.25">
      <c r="A9" t="s">
        <v>7</v>
      </c>
      <c r="B9">
        <v>19633</v>
      </c>
      <c r="C9" s="1">
        <v>15483</v>
      </c>
      <c r="D9">
        <v>698</v>
      </c>
      <c r="E9" s="3">
        <v>6.9455587392550102</v>
      </c>
      <c r="F9" s="5">
        <f t="shared" si="0"/>
        <v>4149.9999999999973</v>
      </c>
      <c r="G9" s="5">
        <f t="shared" si="1"/>
        <v>19632.999999999996</v>
      </c>
      <c r="H9">
        <v>103</v>
      </c>
      <c r="I9">
        <v>85</v>
      </c>
      <c r="J9">
        <v>112</v>
      </c>
      <c r="K9">
        <v>2840</v>
      </c>
      <c r="L9" s="5">
        <v>85</v>
      </c>
      <c r="M9" s="5">
        <v>27</v>
      </c>
      <c r="N9" s="3">
        <v>25.357142857142801</v>
      </c>
      <c r="O9" s="3">
        <f t="shared" si="2"/>
        <v>25.357142857142858</v>
      </c>
      <c r="P9" s="3">
        <v>33.411764705882298</v>
      </c>
      <c r="Q9" s="3">
        <f t="shared" si="3"/>
        <v>33.411764705882355</v>
      </c>
    </row>
    <row r="10" spans="1:18" x14ac:dyDescent="0.25">
      <c r="A10" t="s">
        <v>21</v>
      </c>
      <c r="B10">
        <f>SUM(B2:B9)</f>
        <v>581877</v>
      </c>
      <c r="C10">
        <f t="shared" ref="C10:M10" si="4">SUM(C2:C9)</f>
        <v>210023</v>
      </c>
      <c r="D10">
        <f t="shared" si="4"/>
        <v>66231</v>
      </c>
      <c r="E10" s="3"/>
      <c r="F10">
        <f t="shared" si="4"/>
        <v>371853.99999999965</v>
      </c>
      <c r="G10">
        <f t="shared" si="4"/>
        <v>581876.99999999977</v>
      </c>
      <c r="H10">
        <f t="shared" si="4"/>
        <v>7618</v>
      </c>
      <c r="I10">
        <f t="shared" si="4"/>
        <v>6648</v>
      </c>
      <c r="J10">
        <f t="shared" si="4"/>
        <v>8407</v>
      </c>
      <c r="K10">
        <f t="shared" si="4"/>
        <v>194480</v>
      </c>
      <c r="L10">
        <f t="shared" si="4"/>
        <v>6640</v>
      </c>
      <c r="M10">
        <f t="shared" si="4"/>
        <v>1767</v>
      </c>
      <c r="N10" s="3"/>
      <c r="O10" s="3"/>
      <c r="P10" s="3"/>
      <c r="Q10">
        <f t="shared" si="3"/>
        <v>29.253910950661854</v>
      </c>
    </row>
    <row r="11" spans="1:18" x14ac:dyDescent="0.25">
      <c r="A11" t="s">
        <v>22</v>
      </c>
      <c r="B11" s="4">
        <f>AVERAGE(B2:B9)</f>
        <v>72734.625</v>
      </c>
      <c r="C11" s="4">
        <f t="shared" ref="C11:Q11" si="5">AVERAGE(C2:C9)</f>
        <v>26252.875</v>
      </c>
      <c r="D11" s="4">
        <f t="shared" si="5"/>
        <v>8278.875</v>
      </c>
      <c r="E11" s="4">
        <f t="shared" si="5"/>
        <v>6.7368555613295786</v>
      </c>
      <c r="F11" s="4">
        <f t="shared" si="5"/>
        <v>46481.749999999956</v>
      </c>
      <c r="G11" s="4">
        <f t="shared" si="5"/>
        <v>72734.624999999971</v>
      </c>
      <c r="H11" s="4">
        <f t="shared" si="5"/>
        <v>952.25</v>
      </c>
      <c r="I11" s="4">
        <f t="shared" si="5"/>
        <v>831</v>
      </c>
      <c r="J11" s="4">
        <f t="shared" si="5"/>
        <v>1050.875</v>
      </c>
      <c r="K11" s="4">
        <f t="shared" si="5"/>
        <v>24310</v>
      </c>
      <c r="L11" s="4">
        <f t="shared" si="5"/>
        <v>830</v>
      </c>
      <c r="M11" s="4">
        <f t="shared" si="5"/>
        <v>220.875</v>
      </c>
      <c r="N11" s="4">
        <f t="shared" si="5"/>
        <v>24.141887862393016</v>
      </c>
      <c r="O11" s="4">
        <f t="shared" si="5"/>
        <v>24.141887862393055</v>
      </c>
      <c r="P11" s="4">
        <f t="shared" si="5"/>
        <v>31.164263196591303</v>
      </c>
      <c r="Q11" s="4">
        <f t="shared" si="5"/>
        <v>31.164263196591357</v>
      </c>
    </row>
    <row r="15" spans="1:18" s="2" customFormat="1" ht="45" x14ac:dyDescent="0.25">
      <c r="A15" s="2" t="s">
        <v>23</v>
      </c>
      <c r="B15" s="2" t="s">
        <v>9</v>
      </c>
      <c r="C15" s="2" t="s">
        <v>10</v>
      </c>
      <c r="D15" s="2" t="s">
        <v>11</v>
      </c>
      <c r="E15" s="2" t="s">
        <v>19</v>
      </c>
      <c r="H15" s="2" t="s">
        <v>27</v>
      </c>
      <c r="I15" s="2" t="s">
        <v>24</v>
      </c>
      <c r="J15" s="2" t="s">
        <v>25</v>
      </c>
      <c r="K15" s="2" t="s">
        <v>26</v>
      </c>
      <c r="L15" s="2" t="s">
        <v>52</v>
      </c>
      <c r="M15" s="2" t="s">
        <v>53</v>
      </c>
      <c r="N15" s="2" t="s">
        <v>56</v>
      </c>
      <c r="P15" s="2" t="s">
        <v>57</v>
      </c>
      <c r="Q15" s="2" t="s">
        <v>58</v>
      </c>
      <c r="R15" s="2" t="s">
        <v>59</v>
      </c>
    </row>
    <row r="16" spans="1:18" x14ac:dyDescent="0.25">
      <c r="A16" t="str">
        <f>A2</f>
        <v>country_1</v>
      </c>
      <c r="B16">
        <f>C2</f>
        <v>5076</v>
      </c>
      <c r="C16">
        <f>D2</f>
        <v>191</v>
      </c>
      <c r="D16">
        <f>H2</f>
        <v>28</v>
      </c>
      <c r="E16">
        <f>I2</f>
        <v>25</v>
      </c>
      <c r="H16" s="14">
        <f>B16/$C$10</f>
        <v>2.4168781514405564E-2</v>
      </c>
      <c r="I16" s="14">
        <f>C16/B16</f>
        <v>3.7628053585500393E-2</v>
      </c>
      <c r="J16" s="14">
        <f>D16/B16</f>
        <v>5.5161544523246652E-3</v>
      </c>
      <c r="K16" s="14">
        <f>E16/B16</f>
        <v>4.9251379038613083E-3</v>
      </c>
      <c r="L16" s="18">
        <f>J$24</f>
        <v>3.6272217804716629E-2</v>
      </c>
      <c r="M16" s="18">
        <f>K$24</f>
        <v>3.165367602595906E-2</v>
      </c>
      <c r="N16" s="13">
        <f>D16/$C16</f>
        <v>0.14659685863874344</v>
      </c>
      <c r="O16" s="13">
        <f t="shared" ref="O16:P23" si="6">E16/$C16</f>
        <v>0.13089005235602094</v>
      </c>
      <c r="P16" s="13">
        <f>E16/$C16</f>
        <v>0.13089005235602094</v>
      </c>
      <c r="Q16" s="13">
        <f>L2/$C16</f>
        <v>0.13089005235602094</v>
      </c>
      <c r="R16" s="13">
        <f>M2/$C16</f>
        <v>4.712041884816754E-2</v>
      </c>
    </row>
    <row r="17" spans="1:18" x14ac:dyDescent="0.25">
      <c r="A17" t="str">
        <f t="shared" ref="A17:A23" si="7">A3</f>
        <v>country_2</v>
      </c>
      <c r="B17">
        <f t="shared" ref="B17:C23" si="8">C3</f>
        <v>50675</v>
      </c>
      <c r="C17">
        <f t="shared" si="8"/>
        <v>14269</v>
      </c>
      <c r="D17">
        <f t="shared" ref="D17:D23" si="9">H3</f>
        <v>1558</v>
      </c>
      <c r="E17">
        <f t="shared" ref="E17:E23" si="10">I3</f>
        <v>1443</v>
      </c>
      <c r="H17" s="14">
        <f t="shared" ref="H17:H24" si="11">B17/$C$10</f>
        <v>0.24128309756550473</v>
      </c>
      <c r="I17" s="14">
        <f t="shared" ref="I17:I23" si="12">C17/B17</f>
        <v>0.28157868771583622</v>
      </c>
      <c r="J17" s="14">
        <f t="shared" ref="J17:J23" si="13">D17/B17</f>
        <v>3.0744943265910211E-2</v>
      </c>
      <c r="K17" s="14">
        <f t="shared" ref="K17:K23" si="14">E17/B17</f>
        <v>2.8475579674395658E-2</v>
      </c>
      <c r="L17" s="18">
        <f t="shared" ref="L17:L23" si="15">J$24</f>
        <v>3.6272217804716629E-2</v>
      </c>
      <c r="M17" s="18">
        <f t="shared" ref="M17:M23" si="16">K$24</f>
        <v>3.165367602595906E-2</v>
      </c>
      <c r="N17" s="13">
        <f t="shared" ref="N17:N23" si="17">D17/$C17</f>
        <v>0.10918774966711052</v>
      </c>
      <c r="O17" s="13">
        <f t="shared" si="6"/>
        <v>0.10112832013455743</v>
      </c>
      <c r="P17" s="13">
        <f t="shared" ref="P17:P23" si="18">E17/$C17</f>
        <v>0.10112832013455743</v>
      </c>
      <c r="Q17" s="13">
        <f t="shared" ref="Q17:Q23" si="19">L3/$C17</f>
        <v>0.10098815614268694</v>
      </c>
      <c r="R17" s="13">
        <f t="shared" ref="R17:R24" si="20">M3/$C17</f>
        <v>2.4528698577335483E-2</v>
      </c>
    </row>
    <row r="18" spans="1:18" x14ac:dyDescent="0.25">
      <c r="A18" t="str">
        <f t="shared" si="7"/>
        <v>country_3</v>
      </c>
      <c r="B18">
        <f t="shared" si="8"/>
        <v>2742</v>
      </c>
      <c r="C18">
        <f t="shared" si="8"/>
        <v>1082</v>
      </c>
      <c r="D18">
        <f t="shared" si="9"/>
        <v>160</v>
      </c>
      <c r="E18">
        <f t="shared" si="10"/>
        <v>112</v>
      </c>
      <c r="H18" s="14">
        <f t="shared" si="11"/>
        <v>1.3055712945724992E-2</v>
      </c>
      <c r="I18" s="16">
        <f t="shared" si="12"/>
        <v>0.39460247994164843</v>
      </c>
      <c r="J18" s="16">
        <f t="shared" si="13"/>
        <v>5.8351568198395334E-2</v>
      </c>
      <c r="K18" s="16">
        <f t="shared" si="14"/>
        <v>4.0846097738876735E-2</v>
      </c>
      <c r="L18" s="18">
        <f t="shared" si="15"/>
        <v>3.6272217804716629E-2</v>
      </c>
      <c r="M18" s="18">
        <f t="shared" si="16"/>
        <v>3.165367602595906E-2</v>
      </c>
      <c r="N18" s="13">
        <f t="shared" si="17"/>
        <v>0.1478743068391867</v>
      </c>
      <c r="O18" s="13">
        <f t="shared" si="6"/>
        <v>0.10351201478743069</v>
      </c>
      <c r="P18" s="13">
        <f t="shared" si="18"/>
        <v>0.10351201478743069</v>
      </c>
      <c r="Q18" s="13">
        <f t="shared" si="19"/>
        <v>0.10351201478743069</v>
      </c>
      <c r="R18" s="13">
        <f t="shared" si="20"/>
        <v>3.1423290203327174E-2</v>
      </c>
    </row>
    <row r="19" spans="1:18" x14ac:dyDescent="0.25">
      <c r="A19" t="str">
        <f t="shared" si="7"/>
        <v>country_4</v>
      </c>
      <c r="B19">
        <f t="shared" si="8"/>
        <v>12751</v>
      </c>
      <c r="C19">
        <f t="shared" si="8"/>
        <v>10167</v>
      </c>
      <c r="D19">
        <f t="shared" si="9"/>
        <v>1419</v>
      </c>
      <c r="E19">
        <f t="shared" si="10"/>
        <v>1096</v>
      </c>
      <c r="H19" s="14">
        <f t="shared" si="11"/>
        <v>6.0712398165915164E-2</v>
      </c>
      <c r="I19" s="17">
        <f>C19/B19</f>
        <v>0.79734922751156767</v>
      </c>
      <c r="J19" s="17">
        <f>D19/B19</f>
        <v>0.11128538938122501</v>
      </c>
      <c r="K19" s="17">
        <f t="shared" si="14"/>
        <v>8.5954042820170967E-2</v>
      </c>
      <c r="L19" s="18">
        <f t="shared" si="15"/>
        <v>3.6272217804716629E-2</v>
      </c>
      <c r="M19" s="18">
        <f t="shared" si="16"/>
        <v>3.165367602595906E-2</v>
      </c>
      <c r="N19" s="13">
        <f t="shared" si="17"/>
        <v>0.1395691944526409</v>
      </c>
      <c r="O19" s="13">
        <f t="shared" si="6"/>
        <v>0.10779974427067965</v>
      </c>
      <c r="P19" s="13">
        <f t="shared" si="18"/>
        <v>0.10779974427067965</v>
      </c>
      <c r="Q19" s="13">
        <f t="shared" si="19"/>
        <v>0.10750467197796794</v>
      </c>
      <c r="R19" s="13">
        <f t="shared" si="20"/>
        <v>3.0392446149306581E-2</v>
      </c>
    </row>
    <row r="20" spans="1:18" x14ac:dyDescent="0.25">
      <c r="A20" t="str">
        <f t="shared" si="7"/>
        <v>country_5</v>
      </c>
      <c r="B20">
        <f t="shared" si="8"/>
        <v>40349</v>
      </c>
      <c r="C20">
        <f t="shared" si="8"/>
        <v>19477</v>
      </c>
      <c r="D20">
        <f t="shared" si="9"/>
        <v>2334</v>
      </c>
      <c r="E20">
        <f t="shared" si="10"/>
        <v>1971</v>
      </c>
      <c r="H20" s="14">
        <f t="shared" si="11"/>
        <v>0.19211705384648348</v>
      </c>
      <c r="I20" s="16">
        <f t="shared" si="12"/>
        <v>0.48271332622865498</v>
      </c>
      <c r="J20" s="16">
        <f t="shared" si="13"/>
        <v>5.7845299759597513E-2</v>
      </c>
      <c r="K20" s="16">
        <f t="shared" si="14"/>
        <v>4.8848794269994299E-2</v>
      </c>
      <c r="L20" s="18">
        <f t="shared" si="15"/>
        <v>3.6272217804716629E-2</v>
      </c>
      <c r="M20" s="18">
        <f t="shared" si="16"/>
        <v>3.165367602595906E-2</v>
      </c>
      <c r="N20" s="13">
        <f t="shared" si="17"/>
        <v>0.11983364994609026</v>
      </c>
      <c r="O20" s="13">
        <f t="shared" si="6"/>
        <v>0.10119628279509164</v>
      </c>
      <c r="P20" s="13">
        <f t="shared" si="18"/>
        <v>0.10119628279509164</v>
      </c>
      <c r="Q20" s="13">
        <f t="shared" si="19"/>
        <v>0.10114494018586025</v>
      </c>
      <c r="R20" s="13">
        <f t="shared" si="20"/>
        <v>2.7057555064948401E-2</v>
      </c>
    </row>
    <row r="21" spans="1:18" x14ac:dyDescent="0.25">
      <c r="A21" t="str">
        <f t="shared" si="7"/>
        <v>country_6</v>
      </c>
      <c r="B21">
        <f t="shared" si="8"/>
        <v>31156</v>
      </c>
      <c r="C21">
        <f t="shared" si="8"/>
        <v>5930</v>
      </c>
      <c r="D21">
        <f t="shared" si="9"/>
        <v>546</v>
      </c>
      <c r="E21">
        <f t="shared" si="10"/>
        <v>535</v>
      </c>
      <c r="H21" s="14">
        <f t="shared" si="11"/>
        <v>0.14834565738038216</v>
      </c>
      <c r="I21" s="14">
        <f t="shared" si="12"/>
        <v>0.19033252022082425</v>
      </c>
      <c r="J21" s="14">
        <f t="shared" si="13"/>
        <v>1.7524714340736935E-2</v>
      </c>
      <c r="K21" s="14">
        <f t="shared" si="14"/>
        <v>1.7171652330209269E-2</v>
      </c>
      <c r="L21" s="18">
        <f t="shared" si="15"/>
        <v>3.6272217804716629E-2</v>
      </c>
      <c r="M21" s="18">
        <f t="shared" si="16"/>
        <v>3.165367602595906E-2</v>
      </c>
      <c r="N21" s="13">
        <f t="shared" si="17"/>
        <v>9.2074198988195619E-2</v>
      </c>
      <c r="O21" s="13">
        <f t="shared" si="6"/>
        <v>9.0219224283305227E-2</v>
      </c>
      <c r="P21" s="13">
        <f t="shared" si="18"/>
        <v>9.0219224283305227E-2</v>
      </c>
      <c r="Q21" s="13">
        <f t="shared" si="19"/>
        <v>9.0050590219224277E-2</v>
      </c>
      <c r="R21" s="13">
        <f t="shared" si="20"/>
        <v>2.5632377740303542E-2</v>
      </c>
    </row>
    <row r="22" spans="1:18" x14ac:dyDescent="0.25">
      <c r="A22" t="str">
        <f t="shared" si="7"/>
        <v>country_7</v>
      </c>
      <c r="B22">
        <f t="shared" si="8"/>
        <v>51791</v>
      </c>
      <c r="C22">
        <f t="shared" si="8"/>
        <v>14417</v>
      </c>
      <c r="D22">
        <f t="shared" si="9"/>
        <v>1470</v>
      </c>
      <c r="E22">
        <f t="shared" si="10"/>
        <v>1381</v>
      </c>
      <c r="H22" s="14">
        <f t="shared" si="11"/>
        <v>0.24659680130271447</v>
      </c>
      <c r="I22" s="14">
        <f t="shared" si="12"/>
        <v>0.27836882856094686</v>
      </c>
      <c r="J22" s="14">
        <f t="shared" si="13"/>
        <v>2.8383309841478251E-2</v>
      </c>
      <c r="K22" s="14">
        <f t="shared" si="14"/>
        <v>2.6664864551756096E-2</v>
      </c>
      <c r="L22" s="18">
        <f t="shared" si="15"/>
        <v>3.6272217804716629E-2</v>
      </c>
      <c r="M22" s="18">
        <f t="shared" si="16"/>
        <v>3.165367602595906E-2</v>
      </c>
      <c r="N22" s="13">
        <f t="shared" si="17"/>
        <v>0.10196296039397933</v>
      </c>
      <c r="O22" s="13">
        <f t="shared" si="6"/>
        <v>9.5789692723867656E-2</v>
      </c>
      <c r="P22" s="13">
        <f t="shared" si="18"/>
        <v>9.5789692723867656E-2</v>
      </c>
      <c r="Q22" s="13">
        <f t="shared" si="19"/>
        <v>9.572033016577651E-2</v>
      </c>
      <c r="R22" s="13">
        <f t="shared" si="20"/>
        <v>2.4901158354720121E-2</v>
      </c>
    </row>
    <row r="23" spans="1:18" x14ac:dyDescent="0.25">
      <c r="A23" t="str">
        <f t="shared" si="7"/>
        <v>country_8</v>
      </c>
      <c r="B23">
        <f t="shared" si="8"/>
        <v>15483</v>
      </c>
      <c r="C23">
        <f t="shared" si="8"/>
        <v>698</v>
      </c>
      <c r="D23">
        <f t="shared" si="9"/>
        <v>103</v>
      </c>
      <c r="E23">
        <f t="shared" si="10"/>
        <v>85</v>
      </c>
      <c r="H23" s="14">
        <f t="shared" si="11"/>
        <v>7.3720497278869451E-2</v>
      </c>
      <c r="I23" s="14">
        <f t="shared" si="12"/>
        <v>4.5081702512432993E-2</v>
      </c>
      <c r="J23" s="14">
        <f t="shared" si="13"/>
        <v>6.652457534069625E-3</v>
      </c>
      <c r="K23" s="14">
        <f t="shared" si="14"/>
        <v>5.4898921397661948E-3</v>
      </c>
      <c r="L23" s="18">
        <f t="shared" si="15"/>
        <v>3.6272217804716629E-2</v>
      </c>
      <c r="M23" s="18">
        <f t="shared" si="16"/>
        <v>3.165367602595906E-2</v>
      </c>
      <c r="N23" s="13">
        <f t="shared" si="17"/>
        <v>0.14756446991404013</v>
      </c>
      <c r="O23" s="13">
        <f t="shared" si="6"/>
        <v>0.12177650429799428</v>
      </c>
      <c r="P23" s="13">
        <f t="shared" si="18"/>
        <v>0.12177650429799428</v>
      </c>
      <c r="Q23" s="13">
        <f t="shared" si="19"/>
        <v>0.12177650429799428</v>
      </c>
      <c r="R23" s="13">
        <f t="shared" si="20"/>
        <v>3.8681948424068767E-2</v>
      </c>
    </row>
    <row r="24" spans="1:18" x14ac:dyDescent="0.25">
      <c r="A24" t="s">
        <v>21</v>
      </c>
      <c r="B24">
        <f>SUM(B16:B23)</f>
        <v>210023</v>
      </c>
      <c r="C24">
        <f t="shared" ref="C24:E24" si="21">SUM(C16:C23)</f>
        <v>66231</v>
      </c>
      <c r="D24">
        <f t="shared" si="21"/>
        <v>7618</v>
      </c>
      <c r="E24">
        <f t="shared" si="21"/>
        <v>6648</v>
      </c>
      <c r="H24" s="14">
        <f t="shared" si="11"/>
        <v>1</v>
      </c>
      <c r="I24" s="14">
        <f t="shared" ref="I24" si="22">C24/B24</f>
        <v>0.31535117582360028</v>
      </c>
      <c r="J24" s="14">
        <f t="shared" ref="J24" si="23">D24/B24</f>
        <v>3.6272217804716629E-2</v>
      </c>
      <c r="K24" s="14">
        <f t="shared" ref="K24" si="24">E24/B24</f>
        <v>3.165367602595906E-2</v>
      </c>
      <c r="R24" s="1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zoomScale="60" zoomScaleNormal="60" workbookViewId="0">
      <selection activeCell="Y36" sqref="Y36"/>
    </sheetView>
  </sheetViews>
  <sheetFormatPr defaultRowHeight="15" x14ac:dyDescent="0.25"/>
  <cols>
    <col min="2" max="2" width="11.85546875" customWidth="1"/>
    <col min="3" max="4" width="11.5703125" customWidth="1"/>
    <col min="5" max="5" width="12" customWidth="1"/>
    <col min="6" max="6" width="11.5703125" customWidth="1"/>
    <col min="7" max="7" width="13" customWidth="1"/>
    <col min="8" max="9" width="0" hidden="1" customWidth="1"/>
    <col min="10" max="10" width="11.5703125" customWidth="1"/>
    <col min="11" max="11" width="11" customWidth="1"/>
    <col min="12" max="12" width="10.28515625" customWidth="1"/>
    <col min="13" max="13" width="9.5703125" bestFit="1" customWidth="1"/>
    <col min="16" max="16" width="10.140625" bestFit="1" customWidth="1"/>
    <col min="17" max="17" width="0" hidden="1" customWidth="1"/>
  </cols>
  <sheetData>
    <row r="1" spans="1:19" ht="60" customHeight="1" x14ac:dyDescent="0.25">
      <c r="B1" s="2" t="s">
        <v>30</v>
      </c>
      <c r="C1" s="2" t="s">
        <v>31</v>
      </c>
      <c r="D1" s="2" t="s">
        <v>33</v>
      </c>
      <c r="E1" s="2" t="s">
        <v>13</v>
      </c>
      <c r="F1" s="2" t="s">
        <v>10</v>
      </c>
      <c r="G1" s="2" t="s">
        <v>14</v>
      </c>
      <c r="J1" s="2" t="s">
        <v>11</v>
      </c>
      <c r="K1" s="2" t="s">
        <v>19</v>
      </c>
      <c r="L1" s="2" t="s">
        <v>12</v>
      </c>
      <c r="M1" s="2" t="s">
        <v>15</v>
      </c>
      <c r="N1" s="2" t="s">
        <v>17</v>
      </c>
      <c r="O1" s="2" t="s">
        <v>16</v>
      </c>
      <c r="P1" s="2" t="s">
        <v>18</v>
      </c>
      <c r="R1" s="2" t="s">
        <v>20</v>
      </c>
    </row>
    <row r="2" spans="1:19" x14ac:dyDescent="0.25">
      <c r="A2" s="1" t="s">
        <v>32</v>
      </c>
      <c r="B2" s="9">
        <v>500</v>
      </c>
      <c r="C2" s="9">
        <f>B2*3</f>
        <v>1500</v>
      </c>
      <c r="D2" s="1">
        <v>121598</v>
      </c>
      <c r="E2" s="1">
        <v>63065</v>
      </c>
      <c r="F2" s="1">
        <v>10460</v>
      </c>
      <c r="G2" s="3">
        <v>6.5958891013384298</v>
      </c>
      <c r="H2">
        <f>(G2-1)*F2</f>
        <v>58532.999999999978</v>
      </c>
      <c r="I2">
        <f>H2+E2</f>
        <v>121597.99999999997</v>
      </c>
      <c r="J2" s="1">
        <v>1072</v>
      </c>
      <c r="K2" s="1">
        <v>1029</v>
      </c>
      <c r="L2" s="1">
        <v>1271</v>
      </c>
      <c r="M2" s="19">
        <v>27664</v>
      </c>
      <c r="N2" s="1">
        <v>1028</v>
      </c>
      <c r="O2">
        <v>243</v>
      </c>
      <c r="P2" s="3">
        <v>21.765538945711999</v>
      </c>
      <c r="Q2" s="3">
        <f>(N2*8+O2*80)/(N2+O2)</f>
        <v>21.765538945712038</v>
      </c>
      <c r="R2" s="3">
        <v>26.884353741496501</v>
      </c>
      <c r="S2" s="3">
        <f>M2/K2</f>
        <v>26.8843537414966</v>
      </c>
    </row>
    <row r="3" spans="1:19" x14ac:dyDescent="0.25">
      <c r="A3" s="1" t="s">
        <v>29</v>
      </c>
      <c r="B3" s="9">
        <v>250</v>
      </c>
      <c r="C3" s="9">
        <f t="shared" ref="C3:C4" si="0">B3*3</f>
        <v>750</v>
      </c>
      <c r="D3" s="1">
        <v>278376</v>
      </c>
      <c r="E3" s="1">
        <v>105216</v>
      </c>
      <c r="F3" s="1">
        <v>31167</v>
      </c>
      <c r="G3" s="3">
        <v>6.5558764077389498</v>
      </c>
      <c r="H3">
        <f>(G3-1)*F3</f>
        <v>173159.99999999985</v>
      </c>
      <c r="I3">
        <f t="shared" ref="I3:I4" si="1">H3+E3</f>
        <v>278375.99999999988</v>
      </c>
      <c r="J3" s="1">
        <v>3443</v>
      </c>
      <c r="K3" s="1">
        <v>3094</v>
      </c>
      <c r="L3" s="1">
        <v>3903</v>
      </c>
      <c r="M3" s="19">
        <v>89760</v>
      </c>
      <c r="N3" s="1">
        <v>3090</v>
      </c>
      <c r="O3">
        <v>813</v>
      </c>
      <c r="P3" s="3">
        <v>22.9976940814757</v>
      </c>
      <c r="Q3" s="3">
        <f t="shared" ref="Q3:Q4" si="2">(N3*8+O3*80)/(N3+O3)</f>
        <v>22.997694081475789</v>
      </c>
      <c r="R3" s="3">
        <v>29.010989010989</v>
      </c>
      <c r="S3" s="3">
        <f t="shared" ref="S3:S4" si="3">M3/K3</f>
        <v>29.010989010989011</v>
      </c>
    </row>
    <row r="4" spans="1:19" x14ac:dyDescent="0.25">
      <c r="A4" s="1" t="s">
        <v>28</v>
      </c>
      <c r="B4" s="9">
        <v>250</v>
      </c>
      <c r="C4" s="9">
        <f t="shared" si="0"/>
        <v>750</v>
      </c>
      <c r="D4" s="1">
        <v>181903</v>
      </c>
      <c r="E4" s="1">
        <v>41742</v>
      </c>
      <c r="F4" s="1">
        <v>24604</v>
      </c>
      <c r="G4" s="3">
        <v>6.6966753373435202</v>
      </c>
      <c r="H4">
        <f t="shared" ref="H4" si="4">(G4-1)*F4</f>
        <v>140160.99999999997</v>
      </c>
      <c r="I4">
        <f t="shared" si="1"/>
        <v>181902.99999999997</v>
      </c>
      <c r="J4" s="1">
        <v>3103</v>
      </c>
      <c r="K4" s="1">
        <v>2525</v>
      </c>
      <c r="L4" s="1">
        <v>3233</v>
      </c>
      <c r="M4" s="19">
        <v>77056</v>
      </c>
      <c r="N4" s="1">
        <v>2522</v>
      </c>
      <c r="O4">
        <v>711</v>
      </c>
      <c r="P4" s="3">
        <v>23.834209712341401</v>
      </c>
      <c r="Q4" s="3">
        <f t="shared" si="2"/>
        <v>23.83420971234148</v>
      </c>
      <c r="R4" s="3">
        <v>30.517227722772201</v>
      </c>
      <c r="S4" s="3">
        <f t="shared" si="3"/>
        <v>30.517227722772276</v>
      </c>
    </row>
    <row r="5" spans="1:19" x14ac:dyDescent="0.25">
      <c r="A5" t="s">
        <v>21</v>
      </c>
      <c r="B5" s="9">
        <f>SUM(B2:B4)</f>
        <v>1000</v>
      </c>
      <c r="C5" s="9">
        <f>SUM(C2:C4)</f>
        <v>3000</v>
      </c>
      <c r="D5">
        <f>SUM(D2:D4)</f>
        <v>581877</v>
      </c>
      <c r="E5">
        <f>SUM(E2:E4)</f>
        <v>210023</v>
      </c>
      <c r="F5">
        <f>SUM(F2:F4)</f>
        <v>66231</v>
      </c>
      <c r="G5" s="3">
        <f>AVERAGE(G2:G4)</f>
        <v>6.6161469488069669</v>
      </c>
      <c r="H5">
        <f t="shared" ref="H5:M5" si="5">SUM(H2:H4)</f>
        <v>371853.99999999977</v>
      </c>
      <c r="I5">
        <f t="shared" si="5"/>
        <v>581876.99999999988</v>
      </c>
      <c r="J5">
        <f t="shared" si="5"/>
        <v>7618</v>
      </c>
      <c r="K5">
        <f t="shared" si="5"/>
        <v>6648</v>
      </c>
      <c r="L5">
        <f t="shared" si="5"/>
        <v>8407</v>
      </c>
      <c r="M5" s="19">
        <f t="shared" si="5"/>
        <v>194480</v>
      </c>
      <c r="N5">
        <f t="shared" ref="N5:O5" si="6">SUM(N2:N4)</f>
        <v>6640</v>
      </c>
      <c r="O5">
        <f t="shared" si="6"/>
        <v>1767</v>
      </c>
      <c r="P5" s="3">
        <f>AVERAGE(P2:P4)</f>
        <v>22.8658142465097</v>
      </c>
      <c r="Q5" s="3">
        <f t="shared" ref="Q5:S5" si="7">AVERAGE(Q2:Q4)</f>
        <v>22.865814246509768</v>
      </c>
      <c r="R5" s="3">
        <f t="shared" si="7"/>
        <v>28.804190158419235</v>
      </c>
      <c r="S5" s="3">
        <f t="shared" si="7"/>
        <v>28.804190158419299</v>
      </c>
    </row>
    <row r="7" spans="1:19" ht="45.75" customHeight="1" x14ac:dyDescent="0.25">
      <c r="A7" s="1" t="s">
        <v>23</v>
      </c>
      <c r="B7" s="2" t="s">
        <v>9</v>
      </c>
      <c r="C7" s="2" t="s">
        <v>10</v>
      </c>
      <c r="D7" s="2" t="s">
        <v>11</v>
      </c>
      <c r="E7" s="2" t="s">
        <v>19</v>
      </c>
      <c r="F7" s="2" t="s">
        <v>27</v>
      </c>
      <c r="G7" s="2" t="s">
        <v>24</v>
      </c>
      <c r="J7" s="2" t="s">
        <v>25</v>
      </c>
      <c r="K7" s="2" t="s">
        <v>26</v>
      </c>
    </row>
    <row r="8" spans="1:19" x14ac:dyDescent="0.25">
      <c r="A8" s="1" t="s">
        <v>32</v>
      </c>
      <c r="B8">
        <f>E2</f>
        <v>63065</v>
      </c>
      <c r="C8">
        <f>F2</f>
        <v>10460</v>
      </c>
      <c r="D8">
        <f>J2</f>
        <v>1072</v>
      </c>
      <c r="E8">
        <f>K2</f>
        <v>1029</v>
      </c>
      <c r="F8" s="6">
        <f>B8/$E$5</f>
        <v>0.30027663636839774</v>
      </c>
      <c r="G8" s="6">
        <f>C8/B8</f>
        <v>0.16586061999524301</v>
      </c>
      <c r="J8" s="6">
        <f>D8/B8</f>
        <v>1.6998335051137715E-2</v>
      </c>
      <c r="K8" s="6">
        <f>E8/B8</f>
        <v>1.6316498850392453E-2</v>
      </c>
    </row>
    <row r="9" spans="1:19" x14ac:dyDescent="0.25">
      <c r="A9" s="1" t="s">
        <v>29</v>
      </c>
      <c r="B9">
        <f t="shared" ref="B9:C9" si="8">E3</f>
        <v>105216</v>
      </c>
      <c r="C9">
        <f t="shared" si="8"/>
        <v>31167</v>
      </c>
      <c r="D9">
        <f t="shared" ref="D9:E9" si="9">J3</f>
        <v>3443</v>
      </c>
      <c r="E9">
        <f t="shared" si="9"/>
        <v>3094</v>
      </c>
      <c r="F9" s="8">
        <f t="shared" ref="F9:F10" si="10">B9/$E$5</f>
        <v>0.50097370288016074</v>
      </c>
      <c r="G9" s="7">
        <f t="shared" ref="G9:G10" si="11">C9/B9</f>
        <v>0.29621920620437958</v>
      </c>
      <c r="H9" s="11"/>
      <c r="I9" s="11"/>
      <c r="J9" s="7">
        <f t="shared" ref="J9:J10" si="12">D9/B9</f>
        <v>3.2723159975669103E-2</v>
      </c>
      <c r="K9" s="7">
        <f t="shared" ref="K9:K10" si="13">E9/B9</f>
        <v>2.9406173965936741E-2</v>
      </c>
    </row>
    <row r="10" spans="1:19" x14ac:dyDescent="0.25">
      <c r="A10" s="1" t="s">
        <v>28</v>
      </c>
      <c r="B10">
        <f t="shared" ref="B10:C10" si="14">E4</f>
        <v>41742</v>
      </c>
      <c r="C10">
        <f t="shared" si="14"/>
        <v>24604</v>
      </c>
      <c r="D10">
        <f t="shared" ref="D10:E10" si="15">J4</f>
        <v>3103</v>
      </c>
      <c r="E10">
        <f t="shared" si="15"/>
        <v>2525</v>
      </c>
      <c r="F10" s="7">
        <f t="shared" si="10"/>
        <v>0.19874966075144151</v>
      </c>
      <c r="G10" s="8">
        <f t="shared" si="11"/>
        <v>0.58943030999952084</v>
      </c>
      <c r="H10" s="10"/>
      <c r="I10" s="10"/>
      <c r="J10" s="8">
        <f t="shared" si="12"/>
        <v>7.4337597623496718E-2</v>
      </c>
      <c r="K10" s="8">
        <f t="shared" si="13"/>
        <v>6.0490632935652343E-2</v>
      </c>
    </row>
    <row r="11" spans="1:19" x14ac:dyDescent="0.25">
      <c r="F11" s="6"/>
    </row>
    <row r="13" spans="1:19" x14ac:dyDescent="0.25">
      <c r="A13" s="20" t="s">
        <v>34</v>
      </c>
      <c r="B13" s="20"/>
    </row>
    <row r="14" spans="1:19" ht="76.5" customHeight="1" x14ac:dyDescent="0.25">
      <c r="B14" s="2" t="s">
        <v>30</v>
      </c>
      <c r="C14" s="2" t="s">
        <v>31</v>
      </c>
      <c r="D14" s="2" t="s">
        <v>35</v>
      </c>
      <c r="E14" s="2" t="s">
        <v>36</v>
      </c>
      <c r="F14" s="2" t="s">
        <v>37</v>
      </c>
      <c r="G14" s="2"/>
      <c r="J14" s="2" t="s">
        <v>38</v>
      </c>
      <c r="K14" s="2" t="s">
        <v>39</v>
      </c>
      <c r="L14" s="2" t="s">
        <v>40</v>
      </c>
      <c r="M14" s="2" t="s">
        <v>41</v>
      </c>
      <c r="N14" s="2" t="s">
        <v>17</v>
      </c>
      <c r="O14" s="2" t="s">
        <v>16</v>
      </c>
      <c r="P14" s="2" t="s">
        <v>42</v>
      </c>
      <c r="R14" s="2" t="s">
        <v>55</v>
      </c>
    </row>
    <row r="15" spans="1:19" x14ac:dyDescent="0.25">
      <c r="A15" s="1" t="s">
        <v>32</v>
      </c>
      <c r="B15" s="9">
        <v>500</v>
      </c>
      <c r="C15" s="9">
        <f>B15*3</f>
        <v>1500</v>
      </c>
      <c r="D15" s="12">
        <f>$C15/D2</f>
        <v>1.2335729206072468E-2</v>
      </c>
      <c r="E15" s="12">
        <f>$C15/E2</f>
        <v>2.3784983746927772E-2</v>
      </c>
      <c r="F15" s="12">
        <f>$C15/F2</f>
        <v>0.14340344168260039</v>
      </c>
      <c r="G15" s="12"/>
      <c r="H15" s="12">
        <f t="shared" ref="H15:I15" si="16">$C15/H2</f>
        <v>2.5626569627389687E-2</v>
      </c>
      <c r="I15" s="12">
        <f t="shared" si="16"/>
        <v>1.2335729206072472E-2</v>
      </c>
      <c r="J15" s="12">
        <f>$C15/J2</f>
        <v>1.3992537313432836</v>
      </c>
      <c r="K15" s="12">
        <f>$C15/K2</f>
        <v>1.4577259475218658</v>
      </c>
      <c r="L15" s="12">
        <f>$C15/L2</f>
        <v>1.1801730920535012</v>
      </c>
      <c r="M15" s="12">
        <f>$C15/M2</f>
        <v>5.4222093695777906E-2</v>
      </c>
      <c r="N15" s="12">
        <f t="shared" ref="N15:O15" si="17">$C15/N2</f>
        <v>1.4591439688715953</v>
      </c>
      <c r="O15" s="12">
        <f t="shared" si="17"/>
        <v>6.1728395061728394</v>
      </c>
      <c r="P15" s="13">
        <f>M2/C15</f>
        <v>18.442666666666668</v>
      </c>
      <c r="R15" s="9">
        <f>M2/C2</f>
        <v>18.442666666666668</v>
      </c>
    </row>
    <row r="16" spans="1:19" x14ac:dyDescent="0.25">
      <c r="A16" s="1" t="s">
        <v>29</v>
      </c>
      <c r="B16" s="9">
        <v>250</v>
      </c>
      <c r="C16" s="9">
        <f t="shared" ref="C16:C17" si="18">B16*3</f>
        <v>750</v>
      </c>
      <c r="D16" s="12">
        <f t="shared" ref="D16:F17" si="19">$C16/D3</f>
        <v>2.6941977756703163E-3</v>
      </c>
      <c r="E16" s="12">
        <f t="shared" si="19"/>
        <v>7.1281934306569343E-3</v>
      </c>
      <c r="F16" s="12">
        <f t="shared" si="19"/>
        <v>2.4063913754933101E-2</v>
      </c>
      <c r="G16" s="12"/>
      <c r="J16" s="12">
        <f t="shared" ref="J16:O16" si="20">$C16/J3</f>
        <v>0.21783328492593668</v>
      </c>
      <c r="K16" s="12">
        <f t="shared" si="20"/>
        <v>0.24240465416936005</v>
      </c>
      <c r="L16" s="12">
        <f t="shared" si="20"/>
        <v>0.1921598770176787</v>
      </c>
      <c r="M16" s="12">
        <f t="shared" si="20"/>
        <v>8.3556149732620325E-3</v>
      </c>
      <c r="N16" s="12">
        <f t="shared" si="20"/>
        <v>0.24271844660194175</v>
      </c>
      <c r="O16" s="12">
        <f t="shared" si="20"/>
        <v>0.92250922509225097</v>
      </c>
      <c r="P16" s="13">
        <f>M3/C16</f>
        <v>119.68</v>
      </c>
      <c r="R16" s="9">
        <f t="shared" ref="R16:R18" si="21">M3/C3</f>
        <v>119.68</v>
      </c>
    </row>
    <row r="17" spans="1:18" x14ac:dyDescent="0.25">
      <c r="A17" s="1" t="s">
        <v>28</v>
      </c>
      <c r="B17" s="9">
        <v>250</v>
      </c>
      <c r="C17" s="9">
        <f t="shared" si="18"/>
        <v>750</v>
      </c>
      <c r="D17" s="12">
        <f t="shared" si="19"/>
        <v>4.1230765847732036E-3</v>
      </c>
      <c r="E17" s="12">
        <f t="shared" si="19"/>
        <v>1.796751473336208E-2</v>
      </c>
      <c r="F17" s="12">
        <f t="shared" si="19"/>
        <v>3.0482848317346774E-2</v>
      </c>
      <c r="G17" s="12"/>
      <c r="J17" s="12">
        <f t="shared" ref="J17:O17" si="22">$C17/J4</f>
        <v>0.24170157911698356</v>
      </c>
      <c r="K17" s="12">
        <f t="shared" si="22"/>
        <v>0.29702970297029702</v>
      </c>
      <c r="L17" s="12">
        <f t="shared" si="22"/>
        <v>0.23198267862666255</v>
      </c>
      <c r="M17" s="12">
        <f t="shared" si="22"/>
        <v>9.733181063122924E-3</v>
      </c>
      <c r="N17" s="12">
        <f t="shared" si="22"/>
        <v>0.29738302934179223</v>
      </c>
      <c r="O17" s="12">
        <f t="shared" si="22"/>
        <v>1.0548523206751055</v>
      </c>
      <c r="P17" s="13">
        <f t="shared" ref="P17" si="23">M4/C17</f>
        <v>102.74133333333333</v>
      </c>
      <c r="R17" s="9">
        <f t="shared" si="21"/>
        <v>102.74133333333333</v>
      </c>
    </row>
    <row r="18" spans="1:18" x14ac:dyDescent="0.25">
      <c r="A18" t="s">
        <v>21</v>
      </c>
      <c r="B18" s="9">
        <f>SUM(B15:B17)</f>
        <v>1000</v>
      </c>
      <c r="C18" s="9">
        <f>SUM(C15:C17)</f>
        <v>3000</v>
      </c>
      <c r="D18" s="12">
        <f>$C18/D5</f>
        <v>5.1557287880428342E-3</v>
      </c>
      <c r="E18" s="12">
        <f t="shared" ref="E18" si="24">$C18/E5</f>
        <v>1.4284149831208962E-2</v>
      </c>
      <c r="F18" s="12">
        <f>$C18/F5</f>
        <v>4.5296009421569958E-2</v>
      </c>
      <c r="G18" s="12"/>
      <c r="J18" s="12">
        <f t="shared" ref="J18:O18" si="25">$C18/J5</f>
        <v>0.39380414807035968</v>
      </c>
      <c r="K18" s="12">
        <f t="shared" si="25"/>
        <v>0.45126353790613716</v>
      </c>
      <c r="L18" s="12">
        <f t="shared" si="25"/>
        <v>0.3568454859046033</v>
      </c>
      <c r="M18" s="12">
        <f t="shared" si="25"/>
        <v>1.5425750719868367E-2</v>
      </c>
      <c r="N18" s="12">
        <f t="shared" si="25"/>
        <v>0.45180722891566266</v>
      </c>
      <c r="O18" s="12">
        <f t="shared" si="25"/>
        <v>1.6977928692699491</v>
      </c>
      <c r="P18" s="13">
        <f>M5/C18</f>
        <v>64.826666666666668</v>
      </c>
      <c r="R18" s="9">
        <f t="shared" si="21"/>
        <v>64.826666666666668</v>
      </c>
    </row>
  </sheetData>
  <mergeCells count="1">
    <mergeCell ref="A13:B13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workbookViewId="0">
      <selection activeCell="A34" sqref="A34"/>
    </sheetView>
  </sheetViews>
  <sheetFormatPr defaultRowHeight="15" x14ac:dyDescent="0.25"/>
  <cols>
    <col min="1" max="1" width="46.28515625" bestFit="1" customWidth="1"/>
    <col min="3" max="3" width="9.5703125" bestFit="1" customWidth="1"/>
  </cols>
  <sheetData>
    <row r="2" spans="1:3" x14ac:dyDescent="0.25">
      <c r="A2" t="s">
        <v>43</v>
      </c>
      <c r="B2">
        <v>7618</v>
      </c>
      <c r="C2" s="13">
        <f>B2/$B$2</f>
        <v>1</v>
      </c>
    </row>
    <row r="3" spans="1:3" x14ac:dyDescent="0.25">
      <c r="A3" t="s">
        <v>44</v>
      </c>
      <c r="B3">
        <v>7423</v>
      </c>
      <c r="C3" s="14">
        <f t="shared" ref="C3:C4" si="0">B3/$B$2</f>
        <v>0.97440273037542657</v>
      </c>
    </row>
    <row r="4" spans="1:3" x14ac:dyDescent="0.25">
      <c r="A4" t="s">
        <v>45</v>
      </c>
      <c r="B4">
        <v>195</v>
      </c>
      <c r="C4" s="14">
        <f t="shared" si="0"/>
        <v>2.5597269624573378E-2</v>
      </c>
    </row>
    <row r="6" spans="1:3" x14ac:dyDescent="0.25">
      <c r="A6" t="s">
        <v>46</v>
      </c>
      <c r="B6">
        <v>8407</v>
      </c>
    </row>
    <row r="7" spans="1:3" x14ac:dyDescent="0.25">
      <c r="A7" s="2" t="s">
        <v>17</v>
      </c>
      <c r="B7">
        <v>6640</v>
      </c>
    </row>
    <row r="8" spans="1:3" x14ac:dyDescent="0.25">
      <c r="A8" s="2" t="s">
        <v>16</v>
      </c>
      <c r="B8">
        <v>1767</v>
      </c>
    </row>
    <row r="9" spans="1:3" x14ac:dyDescent="0.25">
      <c r="A9" t="s">
        <v>47</v>
      </c>
      <c r="B9">
        <v>6648</v>
      </c>
      <c r="C9" s="13">
        <f>B9/$B$9</f>
        <v>1</v>
      </c>
    </row>
    <row r="10" spans="1:3" x14ac:dyDescent="0.25">
      <c r="A10" t="s">
        <v>48</v>
      </c>
      <c r="B10">
        <v>5076</v>
      </c>
      <c r="C10" s="13">
        <f t="shared" ref="C10:C11" si="1">B10/$B$9</f>
        <v>0.76353790613718409</v>
      </c>
    </row>
    <row r="11" spans="1:3" x14ac:dyDescent="0.25">
      <c r="A11" t="s">
        <v>49</v>
      </c>
      <c r="B11">
        <f>B9-B10</f>
        <v>1572</v>
      </c>
      <c r="C11" s="13">
        <f t="shared" si="1"/>
        <v>0.23646209386281589</v>
      </c>
    </row>
    <row r="12" spans="1:3" x14ac:dyDescent="0.25">
      <c r="A12" t="s">
        <v>50</v>
      </c>
      <c r="B12" s="15">
        <v>35.568163908589398</v>
      </c>
    </row>
    <row r="13" spans="1:3" x14ac:dyDescent="0.25">
      <c r="A13" t="s">
        <v>51</v>
      </c>
      <c r="B13" s="9">
        <v>8.8651399491094107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Country_prio</vt:lpstr>
      <vt:lpstr>Investment</vt:lpstr>
      <vt:lpstr>Additional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Laca</dc:creator>
  <cp:lastModifiedBy>Laca</cp:lastModifiedBy>
  <dcterms:created xsi:type="dcterms:W3CDTF">2023-04-29T19:30:21Z</dcterms:created>
  <dcterms:modified xsi:type="dcterms:W3CDTF">2023-05-07T22:39:26Z</dcterms:modified>
</cp:coreProperties>
</file>