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gou\Desktop\ksp mod\"/>
    </mc:Choice>
  </mc:AlternateContent>
  <xr:revisionPtr revIDLastSave="0" documentId="13_ncr:1_{4A0303EE-71C2-4D0A-954C-E26924FD66C0}" xr6:coauthVersionLast="43" xr6:coauthVersionMax="43" xr10:uidLastSave="{00000000-0000-0000-0000-000000000000}"/>
  <bookViews>
    <workbookView xWindow="10350" yWindow="810" windowWidth="14925" windowHeight="11385" xr2:uid="{D832D998-7278-44DE-8F08-63516B407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" i="1" l="1"/>
  <c r="L13" i="1"/>
  <c r="F5" i="1" l="1"/>
  <c r="F64" i="1" l="1"/>
  <c r="G64" i="1" s="1"/>
  <c r="G63" i="1"/>
  <c r="F63" i="1"/>
  <c r="F62" i="1"/>
  <c r="G62" i="1"/>
  <c r="F61" i="1"/>
  <c r="G61" i="1" s="1"/>
  <c r="F58" i="1"/>
  <c r="G58" i="1" s="1"/>
  <c r="F59" i="1"/>
  <c r="G59" i="1" s="1"/>
  <c r="F60" i="1"/>
  <c r="G60" i="1"/>
  <c r="F10" i="1"/>
  <c r="G10" i="1" s="1"/>
  <c r="E10" i="1"/>
  <c r="E36" i="1" l="1"/>
  <c r="F44" i="1"/>
  <c r="G44" i="1" s="1"/>
  <c r="F45" i="1"/>
  <c r="G45" i="1" s="1"/>
  <c r="E44" i="1"/>
  <c r="E45" i="1"/>
  <c r="E33" i="1"/>
  <c r="E12" i="1"/>
  <c r="F12" i="1"/>
  <c r="G12" i="1" s="1"/>
  <c r="F33" i="1"/>
  <c r="G33" i="1" s="1"/>
  <c r="F36" i="1"/>
  <c r="G36" i="1" s="1"/>
  <c r="E3" i="1"/>
  <c r="E4" i="1"/>
  <c r="E5" i="1"/>
  <c r="E6" i="1"/>
  <c r="E7" i="1"/>
  <c r="E8" i="1"/>
  <c r="E9" i="1"/>
  <c r="E11" i="1"/>
  <c r="E13" i="1"/>
  <c r="E14" i="1"/>
  <c r="E15" i="1"/>
  <c r="E16" i="1"/>
  <c r="E17" i="1"/>
  <c r="E18" i="1"/>
  <c r="E19" i="1"/>
  <c r="E20" i="1"/>
  <c r="E21" i="1"/>
  <c r="E51" i="1"/>
  <c r="E52" i="1"/>
  <c r="E53" i="1"/>
  <c r="E54" i="1"/>
  <c r="E55" i="1"/>
  <c r="E56" i="1"/>
  <c r="E57" i="1"/>
  <c r="E34" i="1"/>
  <c r="E35" i="1"/>
  <c r="E37" i="1"/>
  <c r="E38" i="1"/>
  <c r="E39" i="1"/>
  <c r="E40" i="1"/>
  <c r="E41" i="1"/>
  <c r="E42" i="1"/>
  <c r="E43" i="1"/>
  <c r="E46" i="1"/>
  <c r="E47" i="1"/>
  <c r="E48" i="1"/>
  <c r="E49" i="1"/>
  <c r="E50" i="1"/>
  <c r="E23" i="1"/>
  <c r="E24" i="1"/>
  <c r="E25" i="1"/>
  <c r="E26" i="1"/>
  <c r="E27" i="1"/>
  <c r="E28" i="1"/>
  <c r="E29" i="1"/>
  <c r="E30" i="1"/>
  <c r="E31" i="1"/>
  <c r="E32" i="1"/>
  <c r="E22" i="1"/>
  <c r="F14" i="1"/>
  <c r="F6" i="1"/>
  <c r="F35" i="1"/>
  <c r="G35" i="1" s="1"/>
  <c r="C21" i="1" l="1"/>
  <c r="F28" i="1" l="1"/>
  <c r="G28" i="1" s="1"/>
  <c r="F23" i="1"/>
  <c r="G23" i="1" s="1"/>
  <c r="F38" i="1"/>
  <c r="G38" i="1" s="1"/>
  <c r="P13" i="1" l="1"/>
  <c r="O13" i="1" s="1"/>
  <c r="F30" i="1"/>
  <c r="G30" i="1" s="1"/>
  <c r="F51" i="1" l="1"/>
  <c r="G51" i="1" s="1"/>
  <c r="F53" i="1"/>
  <c r="G53" i="1" s="1"/>
  <c r="F20" i="1" l="1"/>
  <c r="G20" i="1" s="1"/>
  <c r="F19" i="1"/>
  <c r="G19" i="1" s="1"/>
  <c r="F11" i="1"/>
  <c r="G11" i="1" s="1"/>
  <c r="F26" i="1"/>
  <c r="G26" i="1" s="1"/>
  <c r="F29" i="1"/>
  <c r="G29" i="1" s="1"/>
  <c r="F32" i="1"/>
  <c r="G32" i="1" s="1"/>
  <c r="F41" i="1" l="1"/>
  <c r="G41" i="1" s="1"/>
  <c r="F40" i="1"/>
  <c r="G40" i="1" s="1"/>
  <c r="F49" i="1"/>
  <c r="G49" i="1" s="1"/>
  <c r="F37" i="1"/>
  <c r="G37" i="1" s="1"/>
  <c r="F57" i="1"/>
  <c r="G57" i="1" s="1"/>
  <c r="G5" i="1"/>
  <c r="F18" i="1"/>
  <c r="G18" i="1" s="1"/>
  <c r="G46" i="1"/>
  <c r="G14" i="1"/>
  <c r="F31" i="1"/>
  <c r="G31" i="1" s="1"/>
  <c r="F52" i="1"/>
  <c r="G52" i="1" s="1"/>
  <c r="F48" i="1"/>
  <c r="G48" i="1" s="1"/>
  <c r="F25" i="1"/>
  <c r="G25" i="1" s="1"/>
  <c r="F16" i="1"/>
  <c r="G16" i="1" s="1"/>
  <c r="F22" i="1"/>
  <c r="G22" i="1" s="1"/>
  <c r="F15" i="1"/>
  <c r="G15" i="1" s="1"/>
  <c r="F7" i="1"/>
  <c r="G7" i="1" s="1"/>
  <c r="F24" i="1"/>
  <c r="G24" i="1" s="1"/>
  <c r="F8" i="1"/>
  <c r="G8" i="1" s="1"/>
  <c r="F3" i="1"/>
  <c r="G3" i="1" s="1"/>
  <c r="F27" i="1"/>
  <c r="G27" i="1" s="1"/>
  <c r="F9" i="1"/>
  <c r="G9" i="1" s="1"/>
  <c r="F4" i="1"/>
  <c r="G4" i="1" s="1"/>
  <c r="F55" i="1"/>
  <c r="G55" i="1" s="1"/>
  <c r="F54" i="1"/>
  <c r="G54" i="1" s="1"/>
  <c r="F47" i="1"/>
  <c r="G47" i="1" s="1"/>
  <c r="F46" i="1"/>
  <c r="F43" i="1"/>
  <c r="G43" i="1" s="1"/>
  <c r="F42" i="1"/>
  <c r="G42" i="1" s="1"/>
  <c r="F34" i="1"/>
  <c r="G34" i="1" s="1"/>
  <c r="F50" i="1"/>
  <c r="G50" i="1" s="1"/>
  <c r="F13" i="1"/>
  <c r="G13" i="1" s="1"/>
  <c r="G6" i="1"/>
  <c r="F17" i="1"/>
  <c r="G17" i="1" s="1"/>
  <c r="F21" i="1"/>
  <c r="G21" i="1" s="1"/>
  <c r="F39" i="1"/>
  <c r="G39" i="1" s="1"/>
  <c r="F56" i="1"/>
  <c r="G56" i="1" s="1"/>
</calcChain>
</file>

<file path=xl/sharedStrings.xml><?xml version="1.0" encoding="utf-8"?>
<sst xmlns="http://schemas.openxmlformats.org/spreadsheetml/2006/main" count="77" uniqueCount="77">
  <si>
    <t>Resource</t>
  </si>
  <si>
    <t>Water</t>
  </si>
  <si>
    <t>LiquidFuel</t>
  </si>
  <si>
    <t>Oxdiser</t>
  </si>
  <si>
    <t>density (t/u)</t>
  </si>
  <si>
    <t>Density (u/kg)</t>
  </si>
  <si>
    <t>Hydrates</t>
  </si>
  <si>
    <t>CarbonDioxide</t>
  </si>
  <si>
    <t>Chemicals</t>
  </si>
  <si>
    <t>Fertilizer</t>
  </si>
  <si>
    <t>SpecializedParts</t>
  </si>
  <si>
    <t>Hydrogen</t>
  </si>
  <si>
    <t>Metals</t>
  </si>
  <si>
    <t>Oxygen</t>
  </si>
  <si>
    <t>Polymers</t>
  </si>
  <si>
    <t>RareMetals</t>
  </si>
  <si>
    <t>Rock</t>
  </si>
  <si>
    <t>RocketParts</t>
  </si>
  <si>
    <t>Waste</t>
  </si>
  <si>
    <t>WasteWater</t>
  </si>
  <si>
    <t>Argon</t>
  </si>
  <si>
    <t>EnrichedUranium</t>
  </si>
  <si>
    <t>Molcular mass</t>
  </si>
  <si>
    <t>LqdHydrogen</t>
  </si>
  <si>
    <t>Ammonia</t>
  </si>
  <si>
    <t>Deuterium</t>
  </si>
  <si>
    <t>LqdDeuterium</t>
  </si>
  <si>
    <t>DepletedFuel</t>
  </si>
  <si>
    <t>HeavyWater</t>
  </si>
  <si>
    <t>LqdAmmonia</t>
  </si>
  <si>
    <t>Helium3</t>
  </si>
  <si>
    <t>LqdHe3</t>
  </si>
  <si>
    <t>Silicates</t>
  </si>
  <si>
    <t>Tritium</t>
  </si>
  <si>
    <t>LqdTritium</t>
  </si>
  <si>
    <t>FusionPellets</t>
  </si>
  <si>
    <t>mass (kg/u)</t>
  </si>
  <si>
    <t>SolidFuel</t>
  </si>
  <si>
    <t>MonoPropellant</t>
  </si>
  <si>
    <t>XenonGas</t>
  </si>
  <si>
    <t>Phosphates</t>
  </si>
  <si>
    <t>MaterialKits</t>
  </si>
  <si>
    <t>LqdNitrogen</t>
  </si>
  <si>
    <t>LqdHydroCarbons</t>
  </si>
  <si>
    <t>Ethylene</t>
  </si>
  <si>
    <t>Konkrete</t>
  </si>
  <si>
    <t>Lime</t>
  </si>
  <si>
    <t>Uraninite</t>
  </si>
  <si>
    <t>Tholins</t>
  </si>
  <si>
    <t>Mass Converter</t>
  </si>
  <si>
    <t>Output mass (%)</t>
  </si>
  <si>
    <t>Output density(t/u)</t>
  </si>
  <si>
    <t>Input density(t/u)</t>
  </si>
  <si>
    <t>Input units</t>
  </si>
  <si>
    <t xml:space="preserve">Output units </t>
  </si>
  <si>
    <t>LqdOxygen</t>
  </si>
  <si>
    <t>Input mass (%)</t>
  </si>
  <si>
    <t>LqdMethane</t>
  </si>
  <si>
    <t>Mass (kg)</t>
  </si>
  <si>
    <t>LqdCO2</t>
  </si>
  <si>
    <t>Nitrogen</t>
  </si>
  <si>
    <t>Methane</t>
  </si>
  <si>
    <t>Temprature (k)</t>
  </si>
  <si>
    <r>
      <t>Temprature (C</t>
    </r>
    <r>
      <rPr>
        <sz val="11"/>
        <color rgb="FF006100"/>
        <rFont val="Calibri"/>
        <family val="2"/>
      </rPr>
      <t>°</t>
    </r>
    <r>
      <rPr>
        <sz val="11"/>
        <color rgb="FF006100"/>
        <rFont val="Calibri"/>
        <family val="2"/>
        <scheme val="minor"/>
      </rPr>
      <t>)</t>
    </r>
  </si>
  <si>
    <t>Minerals</t>
  </si>
  <si>
    <t>MetallicOre</t>
  </si>
  <si>
    <t>ExoticMinerals</t>
  </si>
  <si>
    <t>Recyclables</t>
  </si>
  <si>
    <t>RefinedExotics</t>
  </si>
  <si>
    <t>Equipment</t>
  </si>
  <si>
    <t>Alumina</t>
  </si>
  <si>
    <t>Regolith</t>
  </si>
  <si>
    <t>FreshAir</t>
  </si>
  <si>
    <t>StaleAir</t>
  </si>
  <si>
    <t>Air</t>
  </si>
  <si>
    <t>UsedAir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</si>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</sst>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4" fillId="5" borderId="2" xfId="4"/>
    <xf numFmtId="0" fontId="7" fillId="0" borderId="0" xfId="0" applyFont="1"/>
    <xf numFmtId="0" fontId="0" fillId="0" borderId="0" xfId="0" applyNumberFormat="1"/>
    <xf numFmtId="0" fontId="4" fillId="5" borderId="2" xfId="4" applyNumberFormat="1"/>
    <xf numFmtId="0" fontId="5" fillId="6" borderId="0" xfId="5" applyAlignment="1">
      <alignment horizontal="center"/>
    </xf>
  </cellXfs>
  <cellStyles count="6">
    <cellStyle name="Accent6" xfId="5" builtinId="49"/>
    <cellStyle name="Bad" xfId="2" builtinId="27"/>
    <cellStyle name="Good" xfId="1" builtinId="26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2641-42E9-4946-B823-9F89D4E91B8C}">
  <dimension ref="A2:P64"/>
  <sheetViews>
    <sheetView tabSelected="1" topLeftCell="H1" workbookViewId="0">
      <selection activeCell="K4" sqref="K4"/>
    </sheetView>
  </sheetViews>
  <sheetFormatPr defaultRowHeight="15" x14ac:dyDescent="0.25"/>
  <cols>
    <col min="1" max="1" width="16.5703125" customWidth="1"/>
    <col min="2" max="2" width="12.7109375" customWidth="1"/>
    <col min="3" max="3" width="15.5703125" customWidth="1"/>
    <col min="4" max="4" width="14.42578125" bestFit="1" customWidth="1"/>
    <col min="5" max="5" width="15.28515625" bestFit="1" customWidth="1"/>
    <col min="6" max="6" width="14.140625" customWidth="1"/>
    <col min="7" max="7" width="11.42578125" customWidth="1"/>
    <col min="10" max="10" width="12" bestFit="1" customWidth="1"/>
    <col min="11" max="11" width="18.5703125" bestFit="1" customWidth="1"/>
    <col min="12" max="12" width="19.7109375" bestFit="1" customWidth="1"/>
    <col min="13" max="13" width="18.7109375" bestFit="1" customWidth="1"/>
    <col min="14" max="14" width="15.7109375" bestFit="1" customWidth="1"/>
    <col min="15" max="16" width="12.5703125" bestFit="1" customWidth="1"/>
  </cols>
  <sheetData>
    <row r="2" spans="1:16" x14ac:dyDescent="0.25">
      <c r="A2" s="1" t="s">
        <v>0</v>
      </c>
      <c r="B2" s="1" t="s">
        <v>4</v>
      </c>
      <c r="C2" s="1" t="s">
        <v>22</v>
      </c>
      <c r="D2" s="1" t="s">
        <v>62</v>
      </c>
      <c r="E2" s="1" t="s">
        <v>63</v>
      </c>
      <c r="F2" s="1" t="s">
        <v>5</v>
      </c>
      <c r="G2" s="1" t="s">
        <v>36</v>
      </c>
    </row>
    <row r="3" spans="1:16" x14ac:dyDescent="0.25">
      <c r="A3" t="s">
        <v>24</v>
      </c>
      <c r="B3">
        <v>7.6899999999999996E-7</v>
      </c>
      <c r="C3">
        <v>17</v>
      </c>
      <c r="D3" s="6">
        <v>273.14999999999998</v>
      </c>
      <c r="E3">
        <f t="shared" ref="E3:E34" si="0" xml:space="preserve"> D3 - 273.15</f>
        <v>0</v>
      </c>
      <c r="F3">
        <f t="shared" ref="F3:F34" si="1">(1/(B3))/1000</f>
        <v>1300.3901170351105</v>
      </c>
      <c r="G3">
        <f t="shared" ref="G3:G34" si="2">1/F3</f>
        <v>7.6900000000000004E-4</v>
      </c>
    </row>
    <row r="4" spans="1:16" x14ac:dyDescent="0.25">
      <c r="A4" t="s">
        <v>20</v>
      </c>
      <c r="B4">
        <v>1.784E-6</v>
      </c>
      <c r="C4">
        <v>39.950000000000003</v>
      </c>
      <c r="D4">
        <v>273.14999999999998</v>
      </c>
      <c r="E4">
        <f t="shared" si="0"/>
        <v>0</v>
      </c>
      <c r="F4">
        <f t="shared" si="1"/>
        <v>560.53811659192831</v>
      </c>
      <c r="G4">
        <f t="shared" si="2"/>
        <v>1.7839999999999998E-3</v>
      </c>
    </row>
    <row r="5" spans="1:16" x14ac:dyDescent="0.25">
      <c r="A5" t="s">
        <v>7</v>
      </c>
      <c r="B5">
        <v>1.951E-6</v>
      </c>
      <c r="C5">
        <v>44</v>
      </c>
      <c r="D5">
        <v>273.14999999999998</v>
      </c>
      <c r="E5">
        <f t="shared" si="0"/>
        <v>0</v>
      </c>
      <c r="F5">
        <f>(1/(B5))/1000</f>
        <v>512.55766273705785</v>
      </c>
      <c r="G5">
        <f t="shared" si="2"/>
        <v>1.9510000000000003E-3</v>
      </c>
    </row>
    <row r="6" spans="1:16" x14ac:dyDescent="0.25">
      <c r="A6" t="s">
        <v>8</v>
      </c>
      <c r="B6">
        <v>2.5000000000000001E-3</v>
      </c>
      <c r="D6">
        <v>273.14999999999998</v>
      </c>
      <c r="E6">
        <f t="shared" si="0"/>
        <v>0</v>
      </c>
      <c r="F6">
        <f t="shared" si="1"/>
        <v>0.4</v>
      </c>
      <c r="G6">
        <f t="shared" si="2"/>
        <v>2.5</v>
      </c>
    </row>
    <row r="7" spans="1:16" x14ac:dyDescent="0.25">
      <c r="A7" t="s">
        <v>27</v>
      </c>
      <c r="B7">
        <v>1.0970000000000001E-2</v>
      </c>
      <c r="D7">
        <v>273.14999999999998</v>
      </c>
      <c r="E7">
        <f t="shared" si="0"/>
        <v>0</v>
      </c>
      <c r="F7">
        <f t="shared" si="1"/>
        <v>9.1157702825888781E-2</v>
      </c>
      <c r="G7">
        <f t="shared" si="2"/>
        <v>10.97</v>
      </c>
    </row>
    <row r="8" spans="1:16" x14ac:dyDescent="0.25">
      <c r="A8" t="s">
        <v>25</v>
      </c>
      <c r="B8">
        <v>1.8E-7</v>
      </c>
      <c r="C8">
        <v>4</v>
      </c>
      <c r="D8">
        <v>273.14999999999998</v>
      </c>
      <c r="E8">
        <f t="shared" si="0"/>
        <v>0</v>
      </c>
      <c r="F8">
        <f t="shared" si="1"/>
        <v>5555.5555555555557</v>
      </c>
      <c r="G8">
        <f t="shared" si="2"/>
        <v>1.7999999999999998E-4</v>
      </c>
    </row>
    <row r="9" spans="1:16" x14ac:dyDescent="0.25">
      <c r="A9" t="s">
        <v>21</v>
      </c>
      <c r="B9">
        <v>1.0970000000000001E-2</v>
      </c>
      <c r="D9">
        <v>273.14999999999998</v>
      </c>
      <c r="E9">
        <f t="shared" si="0"/>
        <v>0</v>
      </c>
      <c r="F9">
        <f t="shared" si="1"/>
        <v>9.1157702825888781E-2</v>
      </c>
      <c r="G9">
        <f t="shared" si="2"/>
        <v>10.97</v>
      </c>
    </row>
    <row r="10" spans="1:16" x14ac:dyDescent="0.25">
      <c r="A10" t="s">
        <v>69</v>
      </c>
      <c r="B10">
        <v>2.5000000000000001E-3</v>
      </c>
      <c r="D10">
        <v>273.14999999999998</v>
      </c>
      <c r="E10">
        <f t="shared" si="0"/>
        <v>0</v>
      </c>
      <c r="F10">
        <f t="shared" si="1"/>
        <v>0.4</v>
      </c>
      <c r="G10">
        <f t="shared" si="2"/>
        <v>2.5</v>
      </c>
    </row>
    <row r="11" spans="1:16" x14ac:dyDescent="0.25">
      <c r="A11" t="s">
        <v>44</v>
      </c>
      <c r="B11">
        <v>5.6800000000000004E-4</v>
      </c>
      <c r="D11">
        <v>273.14999999999998</v>
      </c>
      <c r="E11">
        <f t="shared" si="0"/>
        <v>0</v>
      </c>
      <c r="F11">
        <f t="shared" si="1"/>
        <v>1.76056338028169</v>
      </c>
      <c r="G11">
        <f t="shared" si="2"/>
        <v>0.56800000000000006</v>
      </c>
      <c r="J11" s="8" t="s">
        <v>49</v>
      </c>
      <c r="K11" s="8"/>
      <c r="L11" s="8"/>
      <c r="M11" s="8"/>
      <c r="N11" s="8"/>
      <c r="O11" s="8"/>
      <c r="P11" s="8"/>
    </row>
    <row r="12" spans="1:16" x14ac:dyDescent="0.25">
      <c r="A12" t="s">
        <v>66</v>
      </c>
      <c r="B12">
        <v>2.5000000000000001E-3</v>
      </c>
      <c r="D12">
        <v>273.14999999999998</v>
      </c>
      <c r="E12">
        <f t="shared" si="0"/>
        <v>0</v>
      </c>
      <c r="F12">
        <f t="shared" si="1"/>
        <v>0.4</v>
      </c>
      <c r="G12">
        <f t="shared" si="2"/>
        <v>2.5</v>
      </c>
      <c r="J12" s="1" t="s">
        <v>53</v>
      </c>
      <c r="K12" s="1" t="s">
        <v>52</v>
      </c>
      <c r="L12" s="1" t="s">
        <v>56</v>
      </c>
      <c r="M12" s="1" t="s">
        <v>51</v>
      </c>
      <c r="N12" s="1" t="s">
        <v>50</v>
      </c>
      <c r="O12" s="2" t="s">
        <v>58</v>
      </c>
      <c r="P12" s="2" t="s">
        <v>54</v>
      </c>
    </row>
    <row r="13" spans="1:16" x14ac:dyDescent="0.25">
      <c r="A13" t="s">
        <v>9</v>
      </c>
      <c r="B13">
        <v>1E-3</v>
      </c>
      <c r="D13">
        <v>273.14999999999998</v>
      </c>
      <c r="E13">
        <f t="shared" si="0"/>
        <v>0</v>
      </c>
      <c r="F13">
        <f t="shared" si="1"/>
        <v>1</v>
      </c>
      <c r="G13">
        <f t="shared" si="2"/>
        <v>1</v>
      </c>
      <c r="J13" s="3">
        <v>600</v>
      </c>
      <c r="K13" s="3">
        <v>2.5000000000000001E-3</v>
      </c>
      <c r="L13" s="3">
        <f>100</f>
        <v>100</v>
      </c>
      <c r="M13" s="3">
        <v>1.1410000000000001E-3</v>
      </c>
      <c r="N13" s="3">
        <f>100</f>
        <v>100</v>
      </c>
      <c r="O13" s="4">
        <f>(P13*M13)*1000</f>
        <v>1499.9999999999998</v>
      </c>
      <c r="P13" s="7">
        <f>J13*K13*(1/M13)*(N13/100)*(100/L13)</f>
        <v>1314.6362839614371</v>
      </c>
    </row>
    <row r="14" spans="1:16" x14ac:dyDescent="0.25">
      <c r="A14" t="s">
        <v>35</v>
      </c>
      <c r="B14">
        <v>2.1599999999999999E-4</v>
      </c>
      <c r="D14">
        <v>273.14999999999998</v>
      </c>
      <c r="E14">
        <f t="shared" si="0"/>
        <v>0</v>
      </c>
      <c r="F14">
        <f t="shared" si="1"/>
        <v>4.6296296296296298</v>
      </c>
      <c r="G14">
        <f t="shared" si="2"/>
        <v>0.216</v>
      </c>
    </row>
    <row r="15" spans="1:16" x14ac:dyDescent="0.25">
      <c r="A15" t="s">
        <v>28</v>
      </c>
      <c r="B15">
        <v>1.1069999999999999E-3</v>
      </c>
      <c r="C15">
        <v>20</v>
      </c>
      <c r="D15">
        <v>273.14999999999998</v>
      </c>
      <c r="E15">
        <f t="shared" si="0"/>
        <v>0</v>
      </c>
      <c r="F15">
        <f t="shared" si="1"/>
        <v>0.90334236675700097</v>
      </c>
      <c r="G15">
        <f t="shared" si="2"/>
        <v>1.107</v>
      </c>
    </row>
    <row r="16" spans="1:16" x14ac:dyDescent="0.25">
      <c r="A16" t="s">
        <v>30</v>
      </c>
      <c r="B16">
        <v>1.2499999999999999E-7</v>
      </c>
      <c r="C16">
        <v>3</v>
      </c>
      <c r="D16">
        <v>273.14999999999998</v>
      </c>
      <c r="E16">
        <f t="shared" si="0"/>
        <v>0</v>
      </c>
      <c r="F16">
        <f t="shared" si="1"/>
        <v>8000</v>
      </c>
      <c r="G16">
        <f t="shared" si="2"/>
        <v>1.25E-4</v>
      </c>
    </row>
    <row r="17" spans="1:7" x14ac:dyDescent="0.25">
      <c r="A17" t="s">
        <v>6</v>
      </c>
      <c r="B17">
        <v>1.5E-3</v>
      </c>
      <c r="D17">
        <v>273.14999999999998</v>
      </c>
      <c r="E17">
        <f t="shared" si="0"/>
        <v>0</v>
      </c>
      <c r="F17">
        <f t="shared" si="1"/>
        <v>0.66666666666666663</v>
      </c>
      <c r="G17">
        <f t="shared" si="2"/>
        <v>1.5</v>
      </c>
    </row>
    <row r="18" spans="1:7" x14ac:dyDescent="0.25">
      <c r="A18" t="s">
        <v>11</v>
      </c>
      <c r="B18">
        <v>8.9900000000000004E-8</v>
      </c>
      <c r="C18">
        <v>2</v>
      </c>
      <c r="D18">
        <v>273.14999999999998</v>
      </c>
      <c r="E18">
        <f t="shared" si="0"/>
        <v>0</v>
      </c>
      <c r="F18">
        <f t="shared" si="1"/>
        <v>11123.470522803114</v>
      </c>
      <c r="G18">
        <f t="shared" si="2"/>
        <v>8.9900000000000003E-5</v>
      </c>
    </row>
    <row r="19" spans="1:7" x14ac:dyDescent="0.25">
      <c r="A19" t="s">
        <v>45</v>
      </c>
      <c r="B19">
        <v>2.3999999999999998E-3</v>
      </c>
      <c r="D19">
        <v>273.14999999999998</v>
      </c>
      <c r="E19">
        <f t="shared" si="0"/>
        <v>0</v>
      </c>
      <c r="F19">
        <f t="shared" si="1"/>
        <v>0.41666666666666669</v>
      </c>
      <c r="G19">
        <f t="shared" si="2"/>
        <v>2.4</v>
      </c>
    </row>
    <row r="20" spans="1:7" x14ac:dyDescent="0.25">
      <c r="A20" t="s">
        <v>46</v>
      </c>
      <c r="B20">
        <v>3.3999999999999998E-3</v>
      </c>
      <c r="D20">
        <v>273.14999999999998</v>
      </c>
      <c r="E20">
        <f t="shared" si="0"/>
        <v>0</v>
      </c>
      <c r="F20">
        <f t="shared" si="1"/>
        <v>0.29411764705882354</v>
      </c>
      <c r="G20">
        <f t="shared" si="2"/>
        <v>3.4</v>
      </c>
    </row>
    <row r="21" spans="1:7" x14ac:dyDescent="0.25">
      <c r="A21" t="s">
        <v>2</v>
      </c>
      <c r="B21">
        <v>5.0000000000000001E-3</v>
      </c>
      <c r="C21">
        <f>12*10+22</f>
        <v>142</v>
      </c>
      <c r="D21">
        <v>273.14999999999998</v>
      </c>
      <c r="E21">
        <f t="shared" si="0"/>
        <v>0</v>
      </c>
      <c r="F21">
        <f t="shared" si="1"/>
        <v>0.2</v>
      </c>
      <c r="G21">
        <f t="shared" si="2"/>
        <v>5</v>
      </c>
    </row>
    <row r="22" spans="1:7" x14ac:dyDescent="0.25">
      <c r="A22" t="s">
        <v>29</v>
      </c>
      <c r="B22">
        <v>7.0209999999999999E-4</v>
      </c>
      <c r="C22">
        <v>17</v>
      </c>
      <c r="D22">
        <v>239.81</v>
      </c>
      <c r="E22">
        <f t="shared" si="0"/>
        <v>-33.339999999999975</v>
      </c>
      <c r="F22">
        <f t="shared" si="1"/>
        <v>1.4242985329725111</v>
      </c>
      <c r="G22">
        <f t="shared" si="2"/>
        <v>0.70209999999999995</v>
      </c>
    </row>
    <row r="23" spans="1:7" x14ac:dyDescent="0.25">
      <c r="A23" t="s">
        <v>59</v>
      </c>
      <c r="B23">
        <v>1.17325E-3</v>
      </c>
      <c r="C23">
        <v>44</v>
      </c>
      <c r="D23">
        <v>216.6</v>
      </c>
      <c r="E23">
        <f t="shared" si="0"/>
        <v>-56.549999999999983</v>
      </c>
      <c r="F23">
        <f t="shared" si="1"/>
        <v>0.8523332623055615</v>
      </c>
      <c r="G23">
        <f t="shared" si="2"/>
        <v>1.1732499999999999</v>
      </c>
    </row>
    <row r="24" spans="1:7" x14ac:dyDescent="0.25">
      <c r="A24" t="s">
        <v>26</v>
      </c>
      <c r="B24">
        <v>1.6239999999999999E-4</v>
      </c>
      <c r="C24">
        <v>4</v>
      </c>
      <c r="D24">
        <v>20.271000000000001</v>
      </c>
      <c r="E24">
        <f t="shared" si="0"/>
        <v>-252.87899999999996</v>
      </c>
      <c r="F24">
        <f t="shared" si="1"/>
        <v>6.1576354679802963</v>
      </c>
      <c r="G24">
        <f t="shared" si="2"/>
        <v>0.16239999999999999</v>
      </c>
    </row>
    <row r="25" spans="1:7" x14ac:dyDescent="0.25">
      <c r="A25" t="s">
        <v>31</v>
      </c>
      <c r="B25">
        <v>5.8999999999999998E-5</v>
      </c>
      <c r="C25">
        <v>3</v>
      </c>
      <c r="D25">
        <v>3.19</v>
      </c>
      <c r="E25">
        <f t="shared" si="0"/>
        <v>-269.95999999999998</v>
      </c>
      <c r="F25">
        <f t="shared" si="1"/>
        <v>16.949152542372882</v>
      </c>
      <c r="G25">
        <f t="shared" si="2"/>
        <v>5.8999999999999997E-2</v>
      </c>
    </row>
    <row r="26" spans="1:7" x14ac:dyDescent="0.25">
      <c r="A26" t="s">
        <v>43</v>
      </c>
      <c r="B26">
        <v>8.0000000000000004E-4</v>
      </c>
      <c r="D26">
        <v>111.65</v>
      </c>
      <c r="E26">
        <f t="shared" si="0"/>
        <v>-161.49999999999997</v>
      </c>
      <c r="F26">
        <f t="shared" si="1"/>
        <v>1.25</v>
      </c>
      <c r="G26">
        <f t="shared" si="2"/>
        <v>0.8</v>
      </c>
    </row>
    <row r="27" spans="1:7" x14ac:dyDescent="0.25">
      <c r="A27" t="s">
        <v>23</v>
      </c>
      <c r="B27">
        <v>7.0850000000000001E-5</v>
      </c>
      <c r="C27">
        <v>2</v>
      </c>
      <c r="D27">
        <v>20.271000000000001</v>
      </c>
      <c r="E27">
        <f t="shared" si="0"/>
        <v>-252.87899999999996</v>
      </c>
      <c r="F27">
        <f t="shared" si="1"/>
        <v>14.114326040931546</v>
      </c>
      <c r="G27">
        <f t="shared" si="2"/>
        <v>7.0849999999999996E-2</v>
      </c>
    </row>
    <row r="28" spans="1:7" x14ac:dyDescent="0.25">
      <c r="A28" t="s">
        <v>57</v>
      </c>
      <c r="B28">
        <v>4.2560999999999999E-4</v>
      </c>
      <c r="C28">
        <v>16</v>
      </c>
      <c r="D28" s="5">
        <v>111.65</v>
      </c>
      <c r="E28">
        <f t="shared" si="0"/>
        <v>-161.49999999999997</v>
      </c>
      <c r="F28">
        <f t="shared" si="1"/>
        <v>2.3495688541152697</v>
      </c>
      <c r="G28">
        <f t="shared" si="2"/>
        <v>0.42561000000000004</v>
      </c>
    </row>
    <row r="29" spans="1:7" x14ac:dyDescent="0.25">
      <c r="A29" t="s">
        <v>42</v>
      </c>
      <c r="B29">
        <v>8.2490700000000005E-4</v>
      </c>
      <c r="C29">
        <v>28</v>
      </c>
      <c r="D29">
        <v>77.355000000000004</v>
      </c>
      <c r="E29">
        <f t="shared" si="0"/>
        <v>-195.79499999999996</v>
      </c>
      <c r="F29">
        <f t="shared" si="1"/>
        <v>1.2122578666443611</v>
      </c>
      <c r="G29">
        <f t="shared" si="2"/>
        <v>0.82490700000000006</v>
      </c>
    </row>
    <row r="30" spans="1:7" x14ac:dyDescent="0.25">
      <c r="A30" t="s">
        <v>55</v>
      </c>
      <c r="B30">
        <v>1.1410000000000001E-3</v>
      </c>
      <c r="C30">
        <v>32</v>
      </c>
      <c r="D30">
        <v>90.188000000000002</v>
      </c>
      <c r="E30">
        <f t="shared" si="0"/>
        <v>-182.96199999999999</v>
      </c>
      <c r="F30">
        <f t="shared" si="1"/>
        <v>0.87642418930762478</v>
      </c>
      <c r="G30">
        <f t="shared" si="2"/>
        <v>1.1410000000000002</v>
      </c>
    </row>
    <row r="31" spans="1:7" x14ac:dyDescent="0.25">
      <c r="A31" t="s">
        <v>34</v>
      </c>
      <c r="B31">
        <v>3.2000000000000003E-4</v>
      </c>
      <c r="C31">
        <v>6</v>
      </c>
      <c r="D31">
        <v>20.271000000000001</v>
      </c>
      <c r="E31">
        <f t="shared" si="0"/>
        <v>-252.87899999999996</v>
      </c>
      <c r="F31">
        <f t="shared" si="1"/>
        <v>3.1249999999999996</v>
      </c>
      <c r="G31">
        <f t="shared" si="2"/>
        <v>0.32000000000000006</v>
      </c>
    </row>
    <row r="32" spans="1:7" x14ac:dyDescent="0.25">
      <c r="A32" t="s">
        <v>41</v>
      </c>
      <c r="B32">
        <v>1E-3</v>
      </c>
      <c r="D32">
        <v>273.14999999999998</v>
      </c>
      <c r="E32">
        <f t="shared" si="0"/>
        <v>0</v>
      </c>
      <c r="F32">
        <f t="shared" si="1"/>
        <v>1</v>
      </c>
      <c r="G32">
        <f t="shared" si="2"/>
        <v>1</v>
      </c>
    </row>
    <row r="33" spans="1:7" x14ac:dyDescent="0.25">
      <c r="A33" t="s">
        <v>65</v>
      </c>
      <c r="B33">
        <v>5.4999999999999997E-3</v>
      </c>
      <c r="D33">
        <v>273.14999999999998</v>
      </c>
      <c r="E33">
        <f t="shared" si="0"/>
        <v>0</v>
      </c>
      <c r="F33">
        <f t="shared" si="1"/>
        <v>0.18181818181818185</v>
      </c>
      <c r="G33">
        <f t="shared" si="2"/>
        <v>5.4999999999999991</v>
      </c>
    </row>
    <row r="34" spans="1:7" x14ac:dyDescent="0.25">
      <c r="A34" t="s">
        <v>12</v>
      </c>
      <c r="B34">
        <v>7.7999999999999996E-3</v>
      </c>
      <c r="D34">
        <v>273.14999999999998</v>
      </c>
      <c r="E34">
        <f t="shared" si="0"/>
        <v>0</v>
      </c>
      <c r="F34">
        <f t="shared" si="1"/>
        <v>0.12820512820512819</v>
      </c>
      <c r="G34">
        <f t="shared" si="2"/>
        <v>7.8000000000000007</v>
      </c>
    </row>
    <row r="35" spans="1:7" x14ac:dyDescent="0.25">
      <c r="A35" t="s">
        <v>61</v>
      </c>
      <c r="B35">
        <v>7.1699999999999997E-7</v>
      </c>
      <c r="C35">
        <v>16</v>
      </c>
      <c r="D35">
        <v>273.14999999999998</v>
      </c>
      <c r="E35">
        <f t="shared" ref="E35:E57" si="3" xml:space="preserve"> D35 - 273.15</f>
        <v>0</v>
      </c>
      <c r="F35">
        <f t="shared" ref="F35:F57" si="4">(1/(B35))/1000</f>
        <v>1394.7001394700139</v>
      </c>
      <c r="G35">
        <f t="shared" ref="G35:G57" si="5">1/F35</f>
        <v>7.1699999999999997E-4</v>
      </c>
    </row>
    <row r="36" spans="1:7" x14ac:dyDescent="0.25">
      <c r="A36" t="s">
        <v>64</v>
      </c>
      <c r="B36">
        <v>2.7000000000000001E-3</v>
      </c>
      <c r="D36">
        <v>273.14999999999998</v>
      </c>
      <c r="E36">
        <f t="shared" si="3"/>
        <v>0</v>
      </c>
      <c r="F36">
        <f t="shared" si="4"/>
        <v>0.37037037037037035</v>
      </c>
      <c r="G36">
        <f t="shared" si="5"/>
        <v>2.7</v>
      </c>
    </row>
    <row r="37" spans="1:7" x14ac:dyDescent="0.25">
      <c r="A37" t="s">
        <v>38</v>
      </c>
      <c r="B37">
        <v>4.0000000000000001E-3</v>
      </c>
      <c r="C37">
        <v>32</v>
      </c>
      <c r="D37">
        <v>273.14999999999998</v>
      </c>
      <c r="E37">
        <f t="shared" si="3"/>
        <v>0</v>
      </c>
      <c r="F37">
        <f t="shared" si="4"/>
        <v>0.25</v>
      </c>
      <c r="G37">
        <f t="shared" si="5"/>
        <v>4</v>
      </c>
    </row>
    <row r="38" spans="1:7" x14ac:dyDescent="0.25">
      <c r="A38" t="s">
        <v>60</v>
      </c>
      <c r="B38">
        <v>1.251E-6</v>
      </c>
      <c r="C38">
        <v>28</v>
      </c>
      <c r="D38">
        <v>273.14999999999998</v>
      </c>
      <c r="E38">
        <f t="shared" si="3"/>
        <v>0</v>
      </c>
      <c r="F38">
        <f t="shared" si="4"/>
        <v>799.36051159072747</v>
      </c>
      <c r="G38">
        <f t="shared" si="5"/>
        <v>1.2509999999999999E-3</v>
      </c>
    </row>
    <row r="39" spans="1:7" x14ac:dyDescent="0.25">
      <c r="A39" t="s">
        <v>3</v>
      </c>
      <c r="B39">
        <v>5.0000000000000001E-3</v>
      </c>
      <c r="C39">
        <v>34</v>
      </c>
      <c r="D39">
        <v>273.14999999999998</v>
      </c>
      <c r="E39">
        <f t="shared" si="3"/>
        <v>0</v>
      </c>
      <c r="F39">
        <f t="shared" si="4"/>
        <v>0.2</v>
      </c>
      <c r="G39">
        <f t="shared" si="5"/>
        <v>5</v>
      </c>
    </row>
    <row r="40" spans="1:7" x14ac:dyDescent="0.25">
      <c r="A40" t="s">
        <v>13</v>
      </c>
      <c r="B40">
        <v>1.4100000000000001E-6</v>
      </c>
      <c r="C40">
        <v>32</v>
      </c>
      <c r="D40">
        <v>273.14999999999998</v>
      </c>
      <c r="E40">
        <f t="shared" si="3"/>
        <v>0</v>
      </c>
      <c r="F40">
        <f t="shared" si="4"/>
        <v>709.21985815602829</v>
      </c>
      <c r="G40">
        <f t="shared" si="5"/>
        <v>1.4100000000000002E-3</v>
      </c>
    </row>
    <row r="41" spans="1:7" x14ac:dyDescent="0.25">
      <c r="A41" t="s">
        <v>40</v>
      </c>
      <c r="B41">
        <v>4.0000000000000001E-3</v>
      </c>
      <c r="D41">
        <v>273.14999999999998</v>
      </c>
      <c r="E41">
        <f t="shared" si="3"/>
        <v>0</v>
      </c>
      <c r="F41">
        <f t="shared" si="4"/>
        <v>0.25</v>
      </c>
      <c r="G41">
        <f t="shared" si="5"/>
        <v>4</v>
      </c>
    </row>
    <row r="42" spans="1:7" x14ac:dyDescent="0.25">
      <c r="A42" t="s">
        <v>14</v>
      </c>
      <c r="B42">
        <v>1.0399999999999999E-3</v>
      </c>
      <c r="D42">
        <v>273.14999999999998</v>
      </c>
      <c r="E42">
        <f t="shared" si="3"/>
        <v>0</v>
      </c>
      <c r="F42">
        <f t="shared" si="4"/>
        <v>0.96153846153846168</v>
      </c>
      <c r="G42">
        <f t="shared" si="5"/>
        <v>1.0399999999999998</v>
      </c>
    </row>
    <row r="43" spans="1:7" x14ac:dyDescent="0.25">
      <c r="A43" t="s">
        <v>15</v>
      </c>
      <c r="B43">
        <v>7.7999999999999996E-3</v>
      </c>
      <c r="D43">
        <v>273.14999999999998</v>
      </c>
      <c r="E43">
        <f t="shared" si="3"/>
        <v>0</v>
      </c>
      <c r="F43">
        <f t="shared" si="4"/>
        <v>0.12820512820512819</v>
      </c>
      <c r="G43">
        <f t="shared" si="5"/>
        <v>7.8000000000000007</v>
      </c>
    </row>
    <row r="44" spans="1:7" x14ac:dyDescent="0.25">
      <c r="A44" t="s">
        <v>67</v>
      </c>
      <c r="B44">
        <v>3.7799999999999999E-3</v>
      </c>
      <c r="D44">
        <v>273.14999999999998</v>
      </c>
      <c r="E44">
        <f t="shared" si="3"/>
        <v>0</v>
      </c>
      <c r="F44">
        <f t="shared" si="4"/>
        <v>0.26455026455026454</v>
      </c>
      <c r="G44">
        <f t="shared" si="5"/>
        <v>3.7800000000000002</v>
      </c>
    </row>
    <row r="45" spans="1:7" x14ac:dyDescent="0.25">
      <c r="A45" t="s">
        <v>68</v>
      </c>
      <c r="B45">
        <v>5.1999999999999998E-3</v>
      </c>
      <c r="D45">
        <v>273.14999999999998</v>
      </c>
      <c r="E45">
        <f t="shared" si="3"/>
        <v>0</v>
      </c>
      <c r="F45">
        <f t="shared" si="4"/>
        <v>0.19230769230769232</v>
      </c>
      <c r="G45">
        <f t="shared" si="5"/>
        <v>5.1999999999999993</v>
      </c>
    </row>
    <row r="46" spans="1:7" x14ac:dyDescent="0.25">
      <c r="A46" t="s">
        <v>16</v>
      </c>
      <c r="B46">
        <v>2.5000000000000001E-3</v>
      </c>
      <c r="D46">
        <v>273.14999999999998</v>
      </c>
      <c r="E46">
        <f t="shared" si="3"/>
        <v>0</v>
      </c>
      <c r="F46">
        <f t="shared" si="4"/>
        <v>0.4</v>
      </c>
      <c r="G46">
        <f t="shared" si="5"/>
        <v>2.5</v>
      </c>
    </row>
    <row r="47" spans="1:7" x14ac:dyDescent="0.25">
      <c r="A47" t="s">
        <v>17</v>
      </c>
      <c r="B47">
        <v>2.5000000000000001E-3</v>
      </c>
      <c r="D47">
        <v>273.14999999999998</v>
      </c>
      <c r="E47">
        <f t="shared" si="3"/>
        <v>0</v>
      </c>
      <c r="F47">
        <f t="shared" si="4"/>
        <v>0.4</v>
      </c>
      <c r="G47">
        <f t="shared" si="5"/>
        <v>2.5</v>
      </c>
    </row>
    <row r="48" spans="1:7" x14ac:dyDescent="0.25">
      <c r="A48" t="s">
        <v>32</v>
      </c>
      <c r="B48">
        <v>2.5000000000000001E-3</v>
      </c>
      <c r="D48">
        <v>273.14999999999998</v>
      </c>
      <c r="E48">
        <f t="shared" si="3"/>
        <v>0</v>
      </c>
      <c r="F48">
        <f t="shared" si="4"/>
        <v>0.4</v>
      </c>
      <c r="G48">
        <f t="shared" si="5"/>
        <v>2.5</v>
      </c>
    </row>
    <row r="49" spans="1:7" x14ac:dyDescent="0.25">
      <c r="A49" t="s">
        <v>37</v>
      </c>
      <c r="B49">
        <v>7.4999999999999997E-3</v>
      </c>
      <c r="D49">
        <v>273.14999999999998</v>
      </c>
      <c r="E49">
        <f t="shared" si="3"/>
        <v>0</v>
      </c>
      <c r="F49">
        <f t="shared" si="4"/>
        <v>0.13333333333333333</v>
      </c>
      <c r="G49">
        <f t="shared" si="5"/>
        <v>7.5</v>
      </c>
    </row>
    <row r="50" spans="1:7" x14ac:dyDescent="0.25">
      <c r="A50" t="s">
        <v>10</v>
      </c>
      <c r="B50">
        <v>3.7799999999999999E-3</v>
      </c>
      <c r="D50">
        <v>273.14999999999998</v>
      </c>
      <c r="E50">
        <f t="shared" si="3"/>
        <v>0</v>
      </c>
      <c r="F50">
        <f t="shared" si="4"/>
        <v>0.26455026455026454</v>
      </c>
      <c r="G50">
        <f t="shared" si="5"/>
        <v>3.7800000000000002</v>
      </c>
    </row>
    <row r="51" spans="1:7" x14ac:dyDescent="0.25">
      <c r="A51" t="s">
        <v>48</v>
      </c>
      <c r="B51">
        <v>8.0000000000000004E-4</v>
      </c>
      <c r="D51">
        <v>273.14999999999998</v>
      </c>
      <c r="E51">
        <f t="shared" si="3"/>
        <v>0</v>
      </c>
      <c r="F51">
        <f t="shared" si="4"/>
        <v>1.25</v>
      </c>
      <c r="G51">
        <f t="shared" si="5"/>
        <v>0.8</v>
      </c>
    </row>
    <row r="52" spans="1:7" x14ac:dyDescent="0.25">
      <c r="A52" t="s">
        <v>33</v>
      </c>
      <c r="B52">
        <v>2.7049999999999999E-7</v>
      </c>
      <c r="C52">
        <v>6</v>
      </c>
      <c r="D52">
        <v>273.14999999999998</v>
      </c>
      <c r="E52">
        <f t="shared" si="3"/>
        <v>0</v>
      </c>
      <c r="F52">
        <f t="shared" si="4"/>
        <v>3696.8576709796675</v>
      </c>
      <c r="G52">
        <f t="shared" si="5"/>
        <v>2.7049999999999996E-4</v>
      </c>
    </row>
    <row r="53" spans="1:7" x14ac:dyDescent="0.25">
      <c r="A53" t="s">
        <v>47</v>
      </c>
      <c r="B53">
        <v>7.4999999999999997E-3</v>
      </c>
      <c r="D53">
        <v>273.14999999999998</v>
      </c>
      <c r="E53">
        <f t="shared" si="3"/>
        <v>0</v>
      </c>
      <c r="F53">
        <f t="shared" si="4"/>
        <v>0.13333333333333333</v>
      </c>
      <c r="G53">
        <f t="shared" si="5"/>
        <v>7.5</v>
      </c>
    </row>
    <row r="54" spans="1:7" x14ac:dyDescent="0.25">
      <c r="A54" t="s">
        <v>18</v>
      </c>
      <c r="B54">
        <v>7.5000000000000002E-4</v>
      </c>
      <c r="D54">
        <v>273.14999999999998</v>
      </c>
      <c r="E54">
        <f t="shared" si="3"/>
        <v>0</v>
      </c>
      <c r="F54">
        <f t="shared" si="4"/>
        <v>1.3333333333333333</v>
      </c>
      <c r="G54">
        <f t="shared" si="5"/>
        <v>0.75</v>
      </c>
    </row>
    <row r="55" spans="1:7" x14ac:dyDescent="0.25">
      <c r="A55" t="s">
        <v>19</v>
      </c>
      <c r="B55">
        <v>1.005E-3</v>
      </c>
      <c r="D55">
        <v>273.14999999999998</v>
      </c>
      <c r="E55">
        <f t="shared" si="3"/>
        <v>0</v>
      </c>
      <c r="F55">
        <f t="shared" si="4"/>
        <v>0.99502487562189046</v>
      </c>
      <c r="G55">
        <f t="shared" si="5"/>
        <v>1.0050000000000001</v>
      </c>
    </row>
    <row r="56" spans="1:7" x14ac:dyDescent="0.25">
      <c r="A56" t="s">
        <v>1</v>
      </c>
      <c r="B56">
        <v>1E-3</v>
      </c>
      <c r="C56">
        <v>18</v>
      </c>
      <c r="D56">
        <v>273.14999999999998</v>
      </c>
      <c r="E56">
        <f t="shared" si="3"/>
        <v>0</v>
      </c>
      <c r="F56">
        <f t="shared" si="4"/>
        <v>1</v>
      </c>
      <c r="G56">
        <f t="shared" si="5"/>
        <v>1</v>
      </c>
    </row>
    <row r="57" spans="1:7" x14ac:dyDescent="0.25">
      <c r="A57" t="s">
        <v>39</v>
      </c>
      <c r="B57">
        <v>1E-4</v>
      </c>
      <c r="C57">
        <v>131.29</v>
      </c>
      <c r="D57">
        <v>273.14999999999998</v>
      </c>
      <c r="E57">
        <f t="shared" si="3"/>
        <v>0</v>
      </c>
      <c r="F57">
        <f t="shared" si="4"/>
        <v>10</v>
      </c>
      <c r="G57">
        <f t="shared" si="5"/>
        <v>0.1</v>
      </c>
    </row>
    <row r="58" spans="1:7" x14ac:dyDescent="0.25">
      <c r="A58" t="s">
        <v>70</v>
      </c>
      <c r="B58">
        <v>3.98E-3</v>
      </c>
      <c r="F58">
        <f t="shared" ref="F58:F64" si="6">(1/(B58))/1000</f>
        <v>0.25125628140703515</v>
      </c>
      <c r="G58">
        <f t="shared" ref="G58:G64" si="7">1/F58</f>
        <v>3.9800000000000004</v>
      </c>
    </row>
    <row r="59" spans="1:7" x14ac:dyDescent="0.25">
      <c r="A59" t="s">
        <v>71</v>
      </c>
      <c r="B59">
        <v>2E-3</v>
      </c>
      <c r="F59">
        <f t="shared" si="6"/>
        <v>0.5</v>
      </c>
      <c r="G59">
        <f t="shared" si="7"/>
        <v>2</v>
      </c>
    </row>
    <row r="60" spans="1:7" x14ac:dyDescent="0.25">
      <c r="A60" t="s">
        <v>72</v>
      </c>
      <c r="B60">
        <v>4.3499999999999997E-3</v>
      </c>
      <c r="F60">
        <f t="shared" si="6"/>
        <v>0.22988505747126439</v>
      </c>
      <c r="G60">
        <f t="shared" si="7"/>
        <v>4.3499999999999996</v>
      </c>
    </row>
    <row r="61" spans="1:7" x14ac:dyDescent="0.25">
      <c r="A61" t="s">
        <v>73</v>
      </c>
      <c r="B61">
        <v>4.3499999999999997E-3</v>
      </c>
      <c r="F61">
        <f t="shared" si="6"/>
        <v>0.22988505747126439</v>
      </c>
      <c r="G61">
        <f t="shared" si="7"/>
        <v>4.3499999999999996</v>
      </c>
    </row>
    <row r="62" spans="1:7" x14ac:dyDescent="0.25">
      <c r="A62" t="s">
        <v>74</v>
      </c>
      <c r="B62">
        <v>1.1999999999999999E-6</v>
      </c>
      <c r="F62">
        <f t="shared" si="6"/>
        <v>833.33333333333337</v>
      </c>
      <c r="G62">
        <f t="shared" si="7"/>
        <v>1.1999999999999999E-3</v>
      </c>
    </row>
    <row r="63" spans="1:7" x14ac:dyDescent="0.25">
      <c r="A63" t="s">
        <v>75</v>
      </c>
      <c r="B63">
        <v>1.1999999999999999E-6</v>
      </c>
      <c r="F63">
        <f t="shared" si="6"/>
        <v>833.33333333333337</v>
      </c>
      <c r="G63">
        <f t="shared" si="7"/>
        <v>1.1999999999999999E-3</v>
      </c>
    </row>
    <row r="64" spans="1:7" x14ac:dyDescent="0.25">
      <c r="A64" t="s">
        <v>76</v>
      </c>
      <c r="B64">
        <v>2.8102905982906002E-4</v>
      </c>
      <c r="F64">
        <f t="shared" si="6"/>
        <v>3.5583508716438947</v>
      </c>
      <c r="G64">
        <f t="shared" si="7"/>
        <v>0.28102905982906001</v>
      </c>
    </row>
  </sheetData>
  <sortState xmlns:xlrd2="http://schemas.microsoft.com/office/spreadsheetml/2017/richdata2" ref="A3:G57">
    <sortCondition ref="A57"/>
  </sortState>
  <mergeCells count="1">
    <mergeCell ref="J11:P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Goulden</dc:creator>
  <cp:lastModifiedBy>Lachlan Goulden</cp:lastModifiedBy>
  <dcterms:created xsi:type="dcterms:W3CDTF">2019-02-20T05:21:02Z</dcterms:created>
  <dcterms:modified xsi:type="dcterms:W3CDTF">2019-07-25T02:46:50Z</dcterms:modified>
</cp:coreProperties>
</file>