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4b3c2f62761228/Pictures/Desktop/HARIOM/3. CODEBASICS/RPC-12/RPC12_Input_For_Participants/Supporting materials/Research Papers/"/>
    </mc:Choice>
  </mc:AlternateContent>
  <xr:revisionPtr revIDLastSave="1234" documentId="8_{0B28837A-E5F0-4ECE-80C3-EB661E094519}" xr6:coauthVersionLast="47" xr6:coauthVersionMax="47" xr10:uidLastSave="{830C2FF8-4A9B-4CE1-A969-A7FF2E0267C2}"/>
  <bookViews>
    <workbookView xWindow="-108" yWindow="-108" windowWidth="23256" windowHeight="13896" tabRatio="723" activeTab="5" xr2:uid="{0065AE45-D0EC-4A97-A8F6-D020C7713619}"/>
  </bookViews>
  <sheets>
    <sheet name="PCS &amp; Sales" sheetId="1" r:id="rId1"/>
    <sheet name="Declining Penetration Rate" sheetId="3" r:id="rId2"/>
    <sheet name="database all 3years" sheetId="2" state="hidden" r:id="rId3"/>
    <sheet name="Sheet2" sheetId="4" state="hidden" r:id="rId4"/>
    <sheet name="Revenue Growth" sheetId="6" r:id="rId5"/>
    <sheet name="prediction@2030" sheetId="10" r:id="rId6"/>
  </sheets>
  <definedNames>
    <definedName name="_xlcn.WorksheetConnection_operational_pcs_by_state.xlsxelectric_vehicle_sales_by_state1" hidden="1">electric_vehicle_sales_by_state</definedName>
    <definedName name="_xlcn.WorksheetConnection_operational_pcs_by_state.xlsxTable21" hidden="1">Table2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2" name="Table2" connection="WorksheetConnection_operational_pcs_by_state.xlsx!Table2"/>
          <x15:modelTable id="electric_vehicle_sales_by_state" name="electric_vehicle_sales_by_state" connection="WorksheetConnection_operational_pcs_by_state.xlsx!electric_vehicle_sales_by_stat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6" l="1"/>
  <c r="N10" i="6"/>
  <c r="N8" i="6"/>
  <c r="F4" i="10"/>
  <c r="F5" i="10"/>
  <c r="F6" i="10"/>
  <c r="F7" i="10"/>
  <c r="F8" i="10"/>
  <c r="F9" i="10"/>
  <c r="F10" i="10"/>
  <c r="F11" i="10"/>
  <c r="F12" i="10"/>
  <c r="F13" i="10"/>
  <c r="P19" i="6"/>
  <c r="P18" i="6"/>
  <c r="P8" i="6"/>
  <c r="P7" i="6"/>
  <c r="D22" i="6"/>
  <c r="G22" i="6"/>
  <c r="J22" i="6"/>
  <c r="J11" i="6"/>
  <c r="G11" i="6"/>
  <c r="D11" i="6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F48" i="3"/>
  <c r="F44" i="3"/>
  <c r="F41" i="3"/>
  <c r="F49" i="3"/>
  <c r="F46" i="3"/>
  <c r="F45" i="3"/>
  <c r="F42" i="3"/>
  <c r="F43" i="3"/>
  <c r="F47" i="3"/>
  <c r="F2" i="3"/>
  <c r="E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30" i="3"/>
  <c r="E31" i="3"/>
  <c r="E32" i="3"/>
  <c r="E33" i="3"/>
  <c r="E34" i="3"/>
  <c r="E35" i="3"/>
  <c r="E2" i="3"/>
  <c r="M4" i="1"/>
  <c r="M2" i="1"/>
  <c r="D35" i="1"/>
  <c r="E35" i="1"/>
  <c r="C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F3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6936BF-A30D-4828-9F1E-AC6407191C9E}" keepAlive="1" name="Query - electric_vehicle_sales_by_state" description="Connection to the 'electric_vehicle_sales_by_state' query in the workbook." type="5" refreshedVersion="0" background="1" saveData="1">
    <dbPr connection="Provider=Microsoft.Mashup.OleDb.1;Data Source=$Workbook$;Location=electric_vehicle_sales_by_state;Extended Properties=&quot;&quot;" command="SELECT * FROM [electric_vehicle_sales_by_state]"/>
  </connection>
  <connection id="2" xr16:uid="{F6ACE3E6-DE28-4C27-8C05-F3C560FFA4A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5D95D5A-495C-4A40-81D2-91749253441E}" name="WorksheetConnection_operational_pcs_by_state.xlsx!electric_vehicle_sales_by_state" type="102" refreshedVersion="8" minRefreshableVersion="5">
    <extLst>
      <ext xmlns:x15="http://schemas.microsoft.com/office/spreadsheetml/2010/11/main" uri="{DE250136-89BD-433C-8126-D09CA5730AF9}">
        <x15:connection id="electric_vehicle_sales_by_state">
          <x15:rangePr sourceName="_xlcn.WorksheetConnection_operational_pcs_by_state.xlsxelectric_vehicle_sales_by_state1"/>
        </x15:connection>
      </ext>
    </extLst>
  </connection>
  <connection id="4" xr16:uid="{C1237A00-5531-4425-811C-1C7DE3BECE90}" name="WorksheetConnection_operational_pcs_by_state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operational_pcs_by_state.xlsxTable21"/>
        </x15:connection>
      </ext>
    </extLst>
  </connection>
</connections>
</file>

<file path=xl/sharedStrings.xml><?xml version="1.0" encoding="utf-8"?>
<sst xmlns="http://schemas.openxmlformats.org/spreadsheetml/2006/main" count="429" uniqueCount="190">
  <si>
    <t>S. No.</t>
  </si>
  <si>
    <t>State Name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</si>
  <si>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</si>
  <si>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</si>
  <si>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</si>
  <si>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</si>
  <si>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</si>
  <si>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</si>
  <si>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</si>
  <si>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D&amp;D and DNH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</si>
  <si>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</si>
  <si>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</si>
  <si>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</si>
  <si>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</si>
  <si>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</si>
  <si>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</si>
  <si>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</si>
  <si>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</si>
  <si>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</si>
  <si>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</si>
  <si>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</si>
  <si>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</si>
  <si>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</si>
  <si>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</si>
  <si>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Nagaland</t>
  </si>
  <si>
    <t>Odisha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</si>
  <si>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</si>
  <si>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</si>
  <si>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</si>
  <si>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</si>
  <si>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</si>
  <si>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</si>
  <si>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</si>
  <si>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</si>
  <si>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</si>
  <si>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2 - wheelers</t>
  </si>
  <si>
    <t>4-wheelers</t>
  </si>
  <si>
    <t>overall Evs</t>
  </si>
  <si>
    <t>TOTAL</t>
  </si>
  <si>
    <t>No. of PCS</t>
  </si>
  <si>
    <t>Correlation between Charging Stations and EV 2-W Sales =</t>
  </si>
  <si>
    <t>Correlation between Charging Stations and EV 4-W Sales =</t>
  </si>
  <si>
    <t>State</t>
  </si>
  <si>
    <t>EVs Sold</t>
  </si>
  <si>
    <t>Penetration Rate</t>
  </si>
  <si>
    <t>Andaman &amp; Nicobar Island</t>
  </si>
  <si>
    <t>DNH and DD</t>
  </si>
  <si>
    <t>Jammu and Kashmir</t>
  </si>
  <si>
    <t>Ladakh</t>
  </si>
  <si>
    <t>Mizoram</t>
  </si>
  <si>
    <t>Puducherry</t>
  </si>
  <si>
    <t>pr 2023</t>
  </si>
  <si>
    <t>PR 2022</t>
  </si>
  <si>
    <t>pr 2024</t>
  </si>
  <si>
    <t>Total Vehicle Sold</t>
  </si>
  <si>
    <t>Overall</t>
  </si>
  <si>
    <t>is 24&gt;23</t>
  </si>
  <si>
    <t>pr24 - pr23</t>
  </si>
  <si>
    <t>S.No.</t>
  </si>
  <si>
    <t>pr_2023</t>
  </si>
  <si>
    <t>pr_2024</t>
  </si>
  <si>
    <t>CAGR</t>
  </si>
  <si>
    <t>Total Revenue</t>
  </si>
  <si>
    <t>₹ 819.70M</t>
  </si>
  <si>
    <t>₹ 432.83M</t>
  </si>
  <si>
    <t>₹ 1,038.67M</t>
  </si>
  <si>
    <t>₹ 2.38M</t>
  </si>
  <si>
    <t>₹ 4,811.55M</t>
  </si>
  <si>
    <t>₹ 0.00M</t>
  </si>
  <si>
    <t>₹ 2,799.78M</t>
  </si>
  <si>
    <t>₹ 451.39M</t>
  </si>
  <si>
    <t>₹ 77.96M</t>
  </si>
  <si>
    <t>₹ 1,006.85M</t>
  </si>
  <si>
    <t>₹ 0.09M</t>
  </si>
  <si>
    <t>₹ 6.00M</t>
  </si>
  <si>
    <t>₹ 2.13M</t>
  </si>
  <si>
    <t>₹ 13,268.26M</t>
  </si>
  <si>
    <t>₹ 1,018.12M</t>
  </si>
  <si>
    <t>₹ 1.02M</t>
  </si>
  <si>
    <t>₹ 4,320.43M</t>
  </si>
  <si>
    <t>₹ 6,258.13M</t>
  </si>
  <si>
    <t>₹ 311.26M</t>
  </si>
  <si>
    <t>₹ 144.53M</t>
  </si>
  <si>
    <t>₹ 64.54M</t>
  </si>
  <si>
    <t>₹ 677.76M</t>
  </si>
  <si>
    <t>₹ 3,319.36M</t>
  </si>
  <si>
    <t>₹ 625.16M</t>
  </si>
  <si>
    <t>₹ 10.05M</t>
  </si>
  <si>
    <t>₹ 4,627.43M</t>
  </si>
  <si>
    <t>₹ 555.19M</t>
  </si>
  <si>
    <t>₹ 211.81M</t>
  </si>
  <si>
    <t>₹ 522.25M</t>
  </si>
  <si>
    <t>₹ 77.62M</t>
  </si>
  <si>
    <t>₹ 1,839.03M</t>
  </si>
  <si>
    <t>₹ 33.00M</t>
  </si>
  <si>
    <t>₹ 2,960.80M</t>
  </si>
  <si>
    <t>₹ 1,133.69M</t>
  </si>
  <si>
    <t>₹ 3,266.25M</t>
  </si>
  <si>
    <t>₹ 32.29M</t>
  </si>
  <si>
    <t>₹ 10,258.71M</t>
  </si>
  <si>
    <t>₹ 8,318.24M</t>
  </si>
  <si>
    <t>₹ 769.75M</t>
  </si>
  <si>
    <t>₹ 217.01M</t>
  </si>
  <si>
    <t>₹ 3,281.61M</t>
  </si>
  <si>
    <t>₹ 0.26M</t>
  </si>
  <si>
    <t>₹ 5.53M</t>
  </si>
  <si>
    <t>₹ 18.97M</t>
  </si>
  <si>
    <t>₹ 25.32M</t>
  </si>
  <si>
    <t>₹ 29,336.85M</t>
  </si>
  <si>
    <t>₹ 3,532.36M</t>
  </si>
  <si>
    <t>₹ 16.28M</t>
  </si>
  <si>
    <t>₹ 11,371.62M</t>
  </si>
  <si>
    <t>₹ 17,682.40M</t>
  </si>
  <si>
    <t>₹ 1,053.67M</t>
  </si>
  <si>
    <t>₹ 284.98M</t>
  </si>
  <si>
    <t>₹ 185.82M</t>
  </si>
  <si>
    <t>₹ 3,314.79M</t>
  </si>
  <si>
    <t>₹ 11,401.82M</t>
  </si>
  <si>
    <t>₹ 1,571.96M</t>
  </si>
  <si>
    <t>₹ 38.67M</t>
  </si>
  <si>
    <t>₹ 13,970.71M</t>
  </si>
  <si>
    <t>₹ 2,523.32M</t>
  </si>
  <si>
    <t>₹ 848.44M</t>
  </si>
  <si>
    <t>₹ 1,252.34M</t>
  </si>
  <si>
    <t>₹ 348.96M</t>
  </si>
  <si>
    <t>₹ 1.59M</t>
  </si>
  <si>
    <t>₹ 4,033.89M</t>
  </si>
  <si>
    <t>₹ 10.45M</t>
  </si>
  <si>
    <t>₹ 5,463.36M</t>
  </si>
  <si>
    <t>₹ 1,332.38M</t>
  </si>
  <si>
    <t>₹ 12,331.11M</t>
  </si>
  <si>
    <t>₹ 69.71M</t>
  </si>
  <si>
    <t>₹ 17,792.93M</t>
  </si>
  <si>
    <t>₹ 12,899.62M</t>
  </si>
  <si>
    <t>₹ 2,504.09M</t>
  </si>
  <si>
    <t>₹ 420.40M</t>
  </si>
  <si>
    <t>₹ 5,950.81M</t>
  </si>
  <si>
    <t>₹ 6.43M</t>
  </si>
  <si>
    <t>₹ 24.79M</t>
  </si>
  <si>
    <t>₹ 49.51M</t>
  </si>
  <si>
    <t>₹ 64.48M</t>
  </si>
  <si>
    <t>₹ 36,734.92M</t>
  </si>
  <si>
    <t>₹ 5,865.79M</t>
  </si>
  <si>
    <t>₹ 2.64M</t>
  </si>
  <si>
    <t>₹ 19,258.87M</t>
  </si>
  <si>
    <t>₹ 31,906.44M</t>
  </si>
  <si>
    <t>₹ 1,300.89M</t>
  </si>
  <si>
    <t>₹ 428.95M</t>
  </si>
  <si>
    <t>₹ 315.48M</t>
  </si>
  <si>
    <t>₹ 4,910.64M</t>
  </si>
  <si>
    <t>₹ 17,439.17M</t>
  </si>
  <si>
    <t>₹ 2,376.78M</t>
  </si>
  <si>
    <t>₹ 86.17M</t>
  </si>
  <si>
    <t>₹ 16,182.99M</t>
  </si>
  <si>
    <t>₹ 4,204.56M</t>
  </si>
  <si>
    <t>₹ 1,687.85M</t>
  </si>
  <si>
    <t>₹ 2,275.61M</t>
  </si>
  <si>
    <t>₹ 762.78M</t>
  </si>
  <si>
    <t>₹ 42.26M</t>
  </si>
  <si>
    <t>₹ 5,410.01M</t>
  </si>
  <si>
    <t>₹ 24.20M</t>
  </si>
  <si>
    <t>Final Answer</t>
  </si>
  <si>
    <t>4 Wheelers</t>
  </si>
  <si>
    <t>Estimate the revenue growth rate of 4-wheelers and 2-wheelers EVs in India for 2022 vs 2024 and 2023 vs 2024.</t>
  </si>
  <si>
    <t>Revenue</t>
  </si>
  <si>
    <t>month/year</t>
  </si>
  <si>
    <t>March 22</t>
  </si>
  <si>
    <t xml:space="preserve">April 21 </t>
  </si>
  <si>
    <t>FY 22</t>
  </si>
  <si>
    <t xml:space="preserve">April  22 </t>
  </si>
  <si>
    <t>March 23</t>
  </si>
  <si>
    <t>FY 23</t>
  </si>
  <si>
    <t>FY 24</t>
  </si>
  <si>
    <t>April  23</t>
  </si>
  <si>
    <t>March 24</t>
  </si>
  <si>
    <t>April 22</t>
  </si>
  <si>
    <t>April  24</t>
  </si>
  <si>
    <t>March 25</t>
  </si>
  <si>
    <t>2 Wheelers</t>
  </si>
  <si>
    <t>FY</t>
  </si>
  <si>
    <t>Revenue comparision</t>
  </si>
  <si>
    <t>Revenue Comparision</t>
  </si>
  <si>
    <t>2022 vs 2024</t>
  </si>
  <si>
    <t>2023 vs 2024</t>
  </si>
  <si>
    <t xml:space="preserve">Percentage change </t>
  </si>
  <si>
    <t xml:space="preserve">CAGR (EVs Sold) </t>
  </si>
  <si>
    <t>EVs Sold in fy 2024</t>
  </si>
  <si>
    <t>fy 2030</t>
  </si>
  <si>
    <t>Revenue (in Billions)</t>
  </si>
  <si>
    <t>Revenue(In 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</si>
</sst>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333333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left" vertical="center" wrapText="1"/>
    </xf>
    <xf numFmtId="0" fontId="0" fillId="0" borderId="10" xfId="0" applyBorder="1"/>
    <xf numFmtId="3" fontId="0" fillId="0" borderId="10" xfId="0" applyNumberFormat="1" applyBorder="1"/>
    <xf numFmtId="0" fontId="19" fillId="33" borderId="10" xfId="0" applyFont="1" applyFill="1" applyBorder="1" applyAlignment="1">
      <alignment horizontal="right" vertical="center" wrapText="1"/>
    </xf>
    <xf numFmtId="0" fontId="0" fillId="0" borderId="10" xfId="0" applyBorder="1" applyAlignment="1">
      <alignment horizontal="right"/>
    </xf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10" xfId="0" applyNumberFormat="1" applyBorder="1"/>
    <xf numFmtId="0" fontId="0" fillId="35" borderId="10" xfId="0" applyFill="1" applyBorder="1"/>
    <xf numFmtId="9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5" borderId="18" xfId="0" applyFill="1" applyBorder="1"/>
    <xf numFmtId="0" fontId="0" fillId="35" borderId="19" xfId="0" applyFill="1" applyBorder="1"/>
    <xf numFmtId="0" fontId="0" fillId="0" borderId="18" xfId="0" applyBorder="1" applyAlignment="1">
      <alignment horizontal="center"/>
    </xf>
    <xf numFmtId="10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5" fontId="0" fillId="0" borderId="0" xfId="42" applyNumberFormat="1" applyFont="1" applyBorder="1"/>
    <xf numFmtId="0" fontId="0" fillId="0" borderId="18" xfId="0" applyBorder="1"/>
    <xf numFmtId="0" fontId="0" fillId="0" borderId="19" xfId="0" applyBorder="1"/>
    <xf numFmtId="17" fontId="0" fillId="0" borderId="18" xfId="0" quotePrefix="1" applyNumberFormat="1" applyBorder="1"/>
    <xf numFmtId="16" fontId="0" fillId="0" borderId="18" xfId="0" quotePrefix="1" applyNumberFormat="1" applyBorder="1"/>
    <xf numFmtId="1" fontId="0" fillId="0" borderId="19" xfId="0" applyNumberFormat="1" applyBorder="1"/>
    <xf numFmtId="0" fontId="0" fillId="0" borderId="28" xfId="0" applyBorder="1"/>
    <xf numFmtId="165" fontId="0" fillId="0" borderId="29" xfId="42" applyNumberFormat="1" applyFont="1" applyBorder="1"/>
    <xf numFmtId="0" fontId="0" fillId="0" borderId="18" xfId="0" quotePrefix="1" applyBorder="1"/>
    <xf numFmtId="165" fontId="0" fillId="0" borderId="28" xfId="42" applyNumberFormat="1" applyFont="1" applyBorder="1"/>
    <xf numFmtId="0" fontId="0" fillId="0" borderId="0" xfId="0" applyAlignment="1">
      <alignment wrapText="1"/>
    </xf>
    <xf numFmtId="164" fontId="0" fillId="0" borderId="19" xfId="43" applyNumberFormat="1" applyFont="1" applyBorder="1"/>
    <xf numFmtId="165" fontId="0" fillId="0" borderId="21" xfId="42" applyNumberFormat="1" applyFont="1" applyBorder="1"/>
    <xf numFmtId="164" fontId="0" fillId="0" borderId="10" xfId="43" applyNumberFormat="1" applyFont="1" applyBorder="1"/>
    <xf numFmtId="3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64" fontId="0" fillId="0" borderId="0" xfId="43" applyNumberFormat="1" applyFont="1" applyAlignment="1">
      <alignment horizontal="left"/>
    </xf>
    <xf numFmtId="10" fontId="0" fillId="0" borderId="0" xfId="42" applyNumberFormat="1" applyFont="1" applyAlignment="1">
      <alignment horizontal="left"/>
    </xf>
    <xf numFmtId="49" fontId="0" fillId="0" borderId="18" xfId="0" applyNumberFormat="1" applyBorder="1"/>
    <xf numFmtId="43" fontId="0" fillId="0" borderId="19" xfId="0" applyNumberFormat="1" applyBorder="1"/>
    <xf numFmtId="49" fontId="0" fillId="0" borderId="28" xfId="0" applyNumberFormat="1" applyBorder="1"/>
    <xf numFmtId="164" fontId="0" fillId="0" borderId="30" xfId="43" applyNumberFormat="1" applyFont="1" applyBorder="1"/>
    <xf numFmtId="43" fontId="0" fillId="0" borderId="29" xfId="0" applyNumberFormat="1" applyBorder="1"/>
    <xf numFmtId="10" fontId="0" fillId="0" borderId="19" xfId="42" applyNumberFormat="1" applyFont="1" applyFill="1" applyBorder="1"/>
    <xf numFmtId="10" fontId="0" fillId="0" borderId="29" xfId="42" applyNumberFormat="1" applyFont="1" applyBorder="1"/>
    <xf numFmtId="0" fontId="0" fillId="0" borderId="29" xfId="0" applyBorder="1"/>
    <xf numFmtId="0" fontId="0" fillId="36" borderId="10" xfId="0" applyFill="1" applyBorder="1"/>
    <xf numFmtId="0" fontId="0" fillId="36" borderId="19" xfId="0" applyFill="1" applyBorder="1"/>
    <xf numFmtId="49" fontId="0" fillId="36" borderId="18" xfId="0" applyNumberFormat="1" applyFill="1" applyBorder="1"/>
    <xf numFmtId="0" fontId="0" fillId="37" borderId="15" xfId="0" applyFill="1" applyBorder="1"/>
    <xf numFmtId="0" fontId="0" fillId="37" borderId="18" xfId="0" applyFill="1" applyBorder="1"/>
    <xf numFmtId="0" fontId="0" fillId="37" borderId="10" xfId="0" applyFill="1" applyBorder="1"/>
    <xf numFmtId="0" fontId="0" fillId="37" borderId="19" xfId="0" applyFill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7" borderId="25" xfId="0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4" borderId="11" xfId="0" applyFill="1" applyBorder="1" applyAlignment="1">
      <alignment horizontal="center" vertical="center" wrapText="1"/>
    </xf>
    <xf numFmtId="0" fontId="0" fillId="34" borderId="25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6" borderId="23" xfId="0" applyFill="1" applyBorder="1" applyAlignment="1">
      <alignment horizontal="center"/>
    </xf>
    <xf numFmtId="0" fontId="0" fillId="36" borderId="24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7" borderId="23" xfId="0" applyFill="1" applyBorder="1" applyAlignment="1">
      <alignment horizontal="center"/>
    </xf>
    <xf numFmtId="0" fontId="0" fillId="37" borderId="31" xfId="0" applyFill="1" applyBorder="1" applyAlignment="1">
      <alignment horizontal="center"/>
    </xf>
    <xf numFmtId="0" fontId="0" fillId="36" borderId="26" xfId="0" applyFill="1" applyBorder="1" applyAlignment="1">
      <alignment horizontal="center"/>
    </xf>
    <xf numFmtId="0" fontId="0" fillId="36" borderId="27" xfId="0" applyFill="1" applyBorder="1" applyAlignment="1">
      <alignment horizontal="center"/>
    </xf>
    <xf numFmtId="0" fontId="18" fillId="37" borderId="10" xfId="0" applyFont="1" applyFill="1" applyBorder="1" applyAlignment="1">
      <alignment horizontal="center" vertical="center" wrapText="1"/>
    </xf>
    <xf numFmtId="0" fontId="18" fillId="37" borderId="10" xfId="0" applyFont="1" applyFill="1" applyBorder="1" applyAlignment="1">
      <alignment horizontal="left" vertical="center" wrapText="1"/>
    </xf>
    <xf numFmtId="0" fontId="0" fillId="37" borderId="0" xfId="0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9731C0C1-6E0D-4009-8FA5-CB21E111372E}"/>
  </tableStyles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  <a:br>
              <a:rPr lang="en-US"/>
            </a:br>
            <a:r>
              <a:rPr lang="en-US"/>
              <a:t>(2- wheelers)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'PCS &amp; Sales'!$D$1</c:f>
              <c:strCache>
                <c:ptCount val="1"/>
                <c:pt idx="0">
                  <c:v>2 - wheelers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'PCS &amp; Sales'!$C$2:$C$34</c:f>
              <c:numCache>
                <c:formatCode>General</c:formatCode>
                <c:ptCount val="33"/>
                <c:pt idx="0">
                  <c:v>3</c:v>
                </c:pt>
                <c:pt idx="1">
                  <c:v>327</c:v>
                </c:pt>
                <c:pt idx="2">
                  <c:v>9</c:v>
                </c:pt>
                <c:pt idx="3">
                  <c:v>86</c:v>
                </c:pt>
                <c:pt idx="4">
                  <c:v>124</c:v>
                </c:pt>
                <c:pt idx="5">
                  <c:v>12</c:v>
                </c:pt>
                <c:pt idx="6">
                  <c:v>149</c:v>
                </c:pt>
                <c:pt idx="7">
                  <c:v>1</c:v>
                </c:pt>
                <c:pt idx="8">
                  <c:v>1886</c:v>
                </c:pt>
                <c:pt idx="9">
                  <c:v>113</c:v>
                </c:pt>
                <c:pt idx="10">
                  <c:v>476</c:v>
                </c:pt>
                <c:pt idx="11">
                  <c:v>377</c:v>
                </c:pt>
                <c:pt idx="12">
                  <c:v>44</c:v>
                </c:pt>
                <c:pt idx="13">
                  <c:v>47</c:v>
                </c:pt>
                <c:pt idx="14">
                  <c:v>135</c:v>
                </c:pt>
                <c:pt idx="15">
                  <c:v>1041</c:v>
                </c:pt>
                <c:pt idx="16">
                  <c:v>852</c:v>
                </c:pt>
                <c:pt idx="17">
                  <c:v>1</c:v>
                </c:pt>
                <c:pt idx="18">
                  <c:v>341</c:v>
                </c:pt>
                <c:pt idx="19">
                  <c:v>3079</c:v>
                </c:pt>
                <c:pt idx="20">
                  <c:v>17</c:v>
                </c:pt>
                <c:pt idx="21">
                  <c:v>21</c:v>
                </c:pt>
                <c:pt idx="22">
                  <c:v>6</c:v>
                </c:pt>
                <c:pt idx="23">
                  <c:v>198</c:v>
                </c:pt>
                <c:pt idx="24">
                  <c:v>23</c:v>
                </c:pt>
                <c:pt idx="25">
                  <c:v>158</c:v>
                </c:pt>
                <c:pt idx="26">
                  <c:v>500</c:v>
                </c:pt>
                <c:pt idx="27">
                  <c:v>2</c:v>
                </c:pt>
                <c:pt idx="28">
                  <c:v>643</c:v>
                </c:pt>
                <c:pt idx="29">
                  <c:v>18</c:v>
                </c:pt>
                <c:pt idx="30">
                  <c:v>582</c:v>
                </c:pt>
                <c:pt idx="31">
                  <c:v>76</c:v>
                </c:pt>
                <c:pt idx="32">
                  <c:v>318</c:v>
                </c:pt>
              </c:numCache>
            </c:numRef>
          </c:xVal>
          <c:yVal>
            <c:numRef>
              <c:f>'PCS &amp; Sales'!$D$2:$D$34</c:f>
              <c:numCache>
                <c:formatCode>#,##0</c:formatCode>
                <c:ptCount val="33"/>
                <c:pt idx="0" formatCode="General">
                  <c:v>37</c:v>
                </c:pt>
                <c:pt idx="1">
                  <c:v>74099</c:v>
                </c:pt>
                <c:pt idx="2" formatCode="General">
                  <c:v>4</c:v>
                </c:pt>
                <c:pt idx="3">
                  <c:v>5963</c:v>
                </c:pt>
                <c:pt idx="4">
                  <c:v>30020</c:v>
                </c:pt>
                <c:pt idx="5">
                  <c:v>3654</c:v>
                </c:pt>
                <c:pt idx="6">
                  <c:v>51889</c:v>
                </c:pt>
                <c:pt idx="7">
                  <c:v>281</c:v>
                </c:pt>
                <c:pt idx="8">
                  <c:v>89178</c:v>
                </c:pt>
                <c:pt idx="9">
                  <c:v>17634</c:v>
                </c:pt>
                <c:pt idx="10">
                  <c:v>169557</c:v>
                </c:pt>
                <c:pt idx="11">
                  <c:v>26355</c:v>
                </c:pt>
                <c:pt idx="12">
                  <c:v>2351</c:v>
                </c:pt>
                <c:pt idx="13">
                  <c:v>5723</c:v>
                </c:pt>
                <c:pt idx="14">
                  <c:v>17686</c:v>
                </c:pt>
                <c:pt idx="15">
                  <c:v>292329</c:v>
                </c:pt>
                <c:pt idx="16">
                  <c:v>120593</c:v>
                </c:pt>
                <c:pt idx="17" formatCode="General">
                  <c:v>0</c:v>
                </c:pt>
                <c:pt idx="18">
                  <c:v>76362</c:v>
                </c:pt>
                <c:pt idx="19">
                  <c:v>363765</c:v>
                </c:pt>
                <c:pt idx="20" formatCode="General">
                  <c:v>252</c:v>
                </c:pt>
                <c:pt idx="21" formatCode="General">
                  <c:v>135</c:v>
                </c:pt>
                <c:pt idx="22" formatCode="General">
                  <c:v>9</c:v>
                </c:pt>
                <c:pt idx="23">
                  <c:v>76083</c:v>
                </c:pt>
                <c:pt idx="24">
                  <c:v>5363</c:v>
                </c:pt>
                <c:pt idx="25">
                  <c:v>22632</c:v>
                </c:pt>
                <c:pt idx="26">
                  <c:v>142425</c:v>
                </c:pt>
                <c:pt idx="27" formatCode="General">
                  <c:v>0</c:v>
                </c:pt>
                <c:pt idx="28">
                  <c:v>188855</c:v>
                </c:pt>
                <c:pt idx="29" formatCode="General">
                  <c:v>522</c:v>
                </c:pt>
                <c:pt idx="30">
                  <c:v>89165</c:v>
                </c:pt>
                <c:pt idx="31">
                  <c:v>13987</c:v>
                </c:pt>
                <c:pt idx="32">
                  <c:v>25863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1-40B2-AFF6-E62664D03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307344"/>
        <c:axId val="1979308304"/>
      </c:scatterChart>
      <c:valAx>
        <c:axId val="197930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308304"/>
        <c:crosses val="autoZero"/>
        <c:crossBetween val="midCat"/>
      </c:valAx>
      <c:valAx>
        <c:axId val="19793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2-Wheelers sold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30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  <a:p>
            <a:pPr>
              <a:defRPr/>
            </a:pPr>
            <a:r>
              <a:rPr lang="en-US"/>
              <a:t>(4-Wheelers)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'PCS &amp; Sales'!$E$1</c:f>
              <c:strCache>
                <c:ptCount val="1"/>
                <c:pt idx="0">
                  <c:v>4-wheelers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'PCS &amp; Sales'!$C$2:$C$34</c:f>
              <c:numCache>
                <c:formatCode>General</c:formatCode>
                <c:ptCount val="33"/>
                <c:pt idx="0">
                  <c:v>3</c:v>
                </c:pt>
                <c:pt idx="1">
                  <c:v>327</c:v>
                </c:pt>
                <c:pt idx="2">
                  <c:v>9</c:v>
                </c:pt>
                <c:pt idx="3">
                  <c:v>86</c:v>
                </c:pt>
                <c:pt idx="4">
                  <c:v>124</c:v>
                </c:pt>
                <c:pt idx="5">
                  <c:v>12</c:v>
                </c:pt>
                <c:pt idx="6">
                  <c:v>149</c:v>
                </c:pt>
                <c:pt idx="7">
                  <c:v>1</c:v>
                </c:pt>
                <c:pt idx="8">
                  <c:v>1886</c:v>
                </c:pt>
                <c:pt idx="9">
                  <c:v>113</c:v>
                </c:pt>
                <c:pt idx="10">
                  <c:v>476</c:v>
                </c:pt>
                <c:pt idx="11">
                  <c:v>377</c:v>
                </c:pt>
                <c:pt idx="12">
                  <c:v>44</c:v>
                </c:pt>
                <c:pt idx="13">
                  <c:v>47</c:v>
                </c:pt>
                <c:pt idx="14">
                  <c:v>135</c:v>
                </c:pt>
                <c:pt idx="15">
                  <c:v>1041</c:v>
                </c:pt>
                <c:pt idx="16">
                  <c:v>852</c:v>
                </c:pt>
                <c:pt idx="17">
                  <c:v>1</c:v>
                </c:pt>
                <c:pt idx="18">
                  <c:v>341</c:v>
                </c:pt>
                <c:pt idx="19">
                  <c:v>3079</c:v>
                </c:pt>
                <c:pt idx="20">
                  <c:v>17</c:v>
                </c:pt>
                <c:pt idx="21">
                  <c:v>21</c:v>
                </c:pt>
                <c:pt idx="22">
                  <c:v>6</c:v>
                </c:pt>
                <c:pt idx="23">
                  <c:v>198</c:v>
                </c:pt>
                <c:pt idx="24">
                  <c:v>23</c:v>
                </c:pt>
                <c:pt idx="25">
                  <c:v>158</c:v>
                </c:pt>
                <c:pt idx="26">
                  <c:v>500</c:v>
                </c:pt>
                <c:pt idx="27">
                  <c:v>2</c:v>
                </c:pt>
                <c:pt idx="28">
                  <c:v>643</c:v>
                </c:pt>
                <c:pt idx="29">
                  <c:v>18</c:v>
                </c:pt>
                <c:pt idx="30">
                  <c:v>582</c:v>
                </c:pt>
                <c:pt idx="31">
                  <c:v>76</c:v>
                </c:pt>
                <c:pt idx="32">
                  <c:v>318</c:v>
                </c:pt>
              </c:numCache>
            </c:numRef>
          </c:xVal>
          <c:yVal>
            <c:numRef>
              <c:f>'PCS &amp; Sales'!$E$2:$E$34</c:f>
              <c:numCache>
                <c:formatCode>#,##0</c:formatCode>
                <c:ptCount val="33"/>
                <c:pt idx="0" formatCode="General">
                  <c:v>43</c:v>
                </c:pt>
                <c:pt idx="1">
                  <c:v>3323</c:v>
                </c:pt>
                <c:pt idx="2" formatCode="General">
                  <c:v>29</c:v>
                </c:pt>
                <c:pt idx="3" formatCode="General">
                  <c:v>455</c:v>
                </c:pt>
                <c:pt idx="4" formatCode="General">
                  <c:v>999</c:v>
                </c:pt>
                <c:pt idx="5">
                  <c:v>1625</c:v>
                </c:pt>
                <c:pt idx="6">
                  <c:v>1915</c:v>
                </c:pt>
                <c:pt idx="7">
                  <c:v>74</c:v>
                </c:pt>
                <c:pt idx="8">
                  <c:v>18134</c:v>
                </c:pt>
                <c:pt idx="9">
                  <c:v>2050</c:v>
                </c:pt>
                <c:pt idx="10">
                  <c:v>11832</c:v>
                </c:pt>
                <c:pt idx="11">
                  <c:v>4442</c:v>
                </c:pt>
                <c:pt idx="12" formatCode="General">
                  <c:v>244</c:v>
                </c:pt>
                <c:pt idx="13" formatCode="General">
                  <c:v>248</c:v>
                </c:pt>
                <c:pt idx="14" formatCode="General">
                  <c:v>775</c:v>
                </c:pt>
                <c:pt idx="15">
                  <c:v>20666</c:v>
                </c:pt>
                <c:pt idx="16">
                  <c:v>16467</c:v>
                </c:pt>
                <c:pt idx="17" formatCode="General">
                  <c:v>0</c:v>
                </c:pt>
                <c:pt idx="18">
                  <c:v>2617</c:v>
                </c:pt>
                <c:pt idx="19">
                  <c:v>32280</c:v>
                </c:pt>
                <c:pt idx="20" formatCode="General">
                  <c:v>47</c:v>
                </c:pt>
                <c:pt idx="21" formatCode="General">
                  <c:v>42</c:v>
                </c:pt>
                <c:pt idx="22" formatCode="General">
                  <c:v>4</c:v>
                </c:pt>
                <c:pt idx="23">
                  <c:v>2184</c:v>
                </c:pt>
                <c:pt idx="24" formatCode="General">
                  <c:v>173</c:v>
                </c:pt>
                <c:pt idx="25">
                  <c:v>1201</c:v>
                </c:pt>
                <c:pt idx="26">
                  <c:v>7941</c:v>
                </c:pt>
                <c:pt idx="27" formatCode="General">
                  <c:v>0</c:v>
                </c:pt>
                <c:pt idx="28">
                  <c:v>11207</c:v>
                </c:pt>
                <c:pt idx="29" formatCode="General">
                  <c:v>40</c:v>
                </c:pt>
                <c:pt idx="30">
                  <c:v>6038</c:v>
                </c:pt>
                <c:pt idx="31">
                  <c:v>1140</c:v>
                </c:pt>
                <c:pt idx="32">
                  <c:v>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B-43B6-B32A-4285E0A60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154224"/>
        <c:axId val="1916153744"/>
      </c:scatterChart>
      <c:valAx>
        <c:axId val="191615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53744"/>
        <c:crosses val="autoZero"/>
        <c:crossBetween val="midCat"/>
      </c:valAx>
      <c:valAx>
        <c:axId val="19161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4-</a:t>
                </a:r>
                <a:r>
                  <a:rPr lang="en-US" baseline="0"/>
                  <a:t> Wheelers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5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in</a:t>
            </a:r>
            <a:r>
              <a:rPr lang="en-US" baseline="0"/>
              <a:t> FY 2022,2023 &amp; 2024 (2-Wheelers)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Growth'!$L$19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Growth'!$N$18</c:f>
              <c:strCache>
                <c:ptCount val="1"/>
                <c:pt idx="0">
                  <c:v>Revenue (in Billions)</c:v>
                </c:pt>
              </c:strCache>
            </c:strRef>
          </c:cat>
          <c:val>
            <c:numRef>
              <c:f>'Revenue Growth'!$N$19</c:f>
              <c:numCache>
                <c:formatCode>General</c:formatCode>
                <c:ptCount val="1"/>
                <c:pt idx="0">
                  <c:v>21.47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3-408A-B080-C27BACC4FDEE}"/>
            </c:ext>
          </c:extLst>
        </c:ser>
        <c:ser>
          <c:idx val="1"/>
          <c:order val="1"/>
          <c:tx>
            <c:strRef>
              <c:f>'Revenue Growth'!$L$20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Growth'!$N$18</c:f>
              <c:strCache>
                <c:ptCount val="1"/>
                <c:pt idx="0">
                  <c:v>Revenue (in Billions)</c:v>
                </c:pt>
              </c:strCache>
            </c:strRef>
          </c:cat>
          <c:val>
            <c:numRef>
              <c:f>'Revenue Growth'!$N$20</c:f>
              <c:numCache>
                <c:formatCode>General</c:formatCode>
                <c:ptCount val="1"/>
                <c:pt idx="0">
                  <c:v>61.87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3-408A-B080-C27BACC4FDEE}"/>
            </c:ext>
          </c:extLst>
        </c:ser>
        <c:ser>
          <c:idx val="2"/>
          <c:order val="2"/>
          <c:tx>
            <c:strRef>
              <c:f>'Revenue Growth'!$L$21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Growth'!$N$18</c:f>
              <c:strCache>
                <c:ptCount val="1"/>
                <c:pt idx="0">
                  <c:v>Revenue (in Billions)</c:v>
                </c:pt>
              </c:strCache>
            </c:strRef>
          </c:cat>
          <c:val>
            <c:numRef>
              <c:f>'Revenue Growth'!$N$21</c:f>
              <c:numCache>
                <c:formatCode>General</c:formatCode>
                <c:ptCount val="1"/>
                <c:pt idx="0">
                  <c:v>79.56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3-408A-B080-C27BACC4FD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3112256"/>
        <c:axId val="653113216"/>
      </c:barChart>
      <c:catAx>
        <c:axId val="6531122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53113216"/>
        <c:crosses val="autoZero"/>
        <c:auto val="1"/>
        <c:lblAlgn val="ctr"/>
        <c:lblOffset val="100"/>
        <c:noMultiLvlLbl val="0"/>
      </c:catAx>
      <c:valAx>
        <c:axId val="6531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  <a:r>
                  <a:rPr lang="en-US" baseline="0"/>
                  <a:t> in Billions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1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49654">
          <a:srgbClr val="C4D2EC"/>
        </a:gs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in FY 22,23 and 24 (4- wheelers) </a:t>
            </a:r>
          </a:p>
        </c:rich>
      </c:tx>
      <c:layout>
        <c:manualLayout>
          <c:xMode val="edge"/>
          <c:yMode val="edge"/>
          <c:x val="0.23505283833599178"/>
          <c:y val="5.3601340033500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Growth'!$L$8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Growth'!$N$7</c:f>
              <c:strCache>
                <c:ptCount val="1"/>
                <c:pt idx="0">
                  <c:v>Revenue(In Billions)</c:v>
                </c:pt>
              </c:strCache>
            </c:strRef>
          </c:cat>
          <c:val>
            <c:numRef>
              <c:f>'Revenue Growth'!$N$8</c:f>
              <c:numCache>
                <c:formatCode>_(* #,##0.00_);_(* \(#,##0.00\);_(* "-"??_);_(@_)</c:formatCode>
                <c:ptCount val="1"/>
                <c:pt idx="0">
                  <c:v>27.865500000000001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7-463A-B23F-C0A2918A1A6C}"/>
            </c:ext>
          </c:extLst>
        </c:ser>
        <c:ser>
          <c:idx val="1"/>
          <c:order val="1"/>
          <c:tx>
            <c:strRef>
              <c:f>'Revenue Growth'!$L$9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Growth'!$N$7</c:f>
              <c:strCache>
                <c:ptCount val="1"/>
                <c:pt idx="0">
                  <c:v>Revenue(In Billions)</c:v>
                </c:pt>
              </c:strCache>
            </c:strRef>
          </c:cat>
          <c:val>
            <c:numRef>
              <c:f>'Revenue Growth'!$N$9</c:f>
              <c:numCache>
                <c:formatCode>_(* #,##0.00_);_(* \(#,##0.00\);_(* "-"??_);_(@_)</c:formatCode>
                <c:ptCount val="1"/>
                <c:pt idx="0">
                  <c:v>71.197500000000005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7-463A-B23F-C0A2918A1A6C}"/>
            </c:ext>
          </c:extLst>
        </c:ser>
        <c:ser>
          <c:idx val="2"/>
          <c:order val="2"/>
          <c:tx>
            <c:strRef>
              <c:f>'Revenue Growth'!$L$10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Growth'!$N$7</c:f>
              <c:strCache>
                <c:ptCount val="1"/>
                <c:pt idx="0">
                  <c:v>Revenue(In Billions)</c:v>
                </c:pt>
              </c:strCache>
            </c:strRef>
          </c:cat>
          <c:val>
            <c:numRef>
              <c:f>'Revenue Growth'!$N$10</c:f>
              <c:numCache>
                <c:formatCode>_(* #,##0.00_);_(* \(#,##0.00\);_(* "-"??_);_(@_)</c:formatCode>
                <c:ptCount val="1"/>
                <c:pt idx="0">
                  <c:v>130.55699999999999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7-463A-B23F-C0A2918A1A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5464079"/>
        <c:axId val="1155465519"/>
      </c:barChart>
      <c:catAx>
        <c:axId val="115546407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55465519"/>
        <c:crosses val="autoZero"/>
        <c:auto val="1"/>
        <c:lblAlgn val="ctr"/>
        <c:lblOffset val="100"/>
        <c:noMultiLvlLbl val="0"/>
      </c:catAx>
      <c:valAx>
        <c:axId val="11554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(In Billions)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6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97875">
          <a:schemeClr val="accent1">
            <a:lumMod val="60000"/>
            <a:lumOff val="40000"/>
          </a:schemeClr>
        </a:gs>
        <a:gs pos="62000">
          <a:schemeClr val="accent1">
            <a:lumMod val="40000"/>
            <a:lumOff val="60000"/>
          </a:schemeClr>
        </a:gs>
        <a:gs pos="35000">
          <a:schemeClr val="accent1">
            <a:lumMod val="40000"/>
            <a:lumOff val="60000"/>
          </a:schemeClr>
        </a:gs>
        <a:gs pos="0">
          <a:schemeClr val="accent1">
            <a:lumMod val="20000"/>
            <a:lumOff val="80000"/>
          </a:schemeClr>
        </a:gs>
      </a:gsLst>
      <a:lin ang="5400000" scaled="1"/>
    </a:gradFill>
    <a:ln w="9525" cap="flat" cmpd="sng" algn="ctr">
      <a:gradFill>
        <a:gsLst>
          <a:gs pos="97875">
            <a:schemeClr val="accent5">
              <a:lumMod val="20000"/>
              <a:lumOff val="80000"/>
            </a:schemeClr>
          </a:gs>
          <a:gs pos="62000">
            <a:schemeClr val="accent5">
              <a:lumMod val="75000"/>
            </a:schemeClr>
          </a:gs>
          <a:gs pos="35000">
            <a:schemeClr val="accent5">
              <a:lumMod val="50000"/>
            </a:schemeClr>
          </a:gs>
          <a:gs pos="0">
            <a:srgbClr val="002060"/>
          </a:gs>
        </a:gsLst>
        <a:lin ang="5400000" scaled="1"/>
      </a:gra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0" cap="rnd">
                  <a:solidFill>
                    <a:schemeClr val="tx1"/>
                  </a:solidFill>
                  <a:prstDash val="solid"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EV sales in FY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0" cap="rnd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37494171096632"/>
          <c:y val="0.15870774497218657"/>
          <c:w val="0.83190791665001262"/>
          <c:h val="0.560725608913776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'prediction@2030'!$F$3</c:f>
              <c:strCache>
                <c:ptCount val="1"/>
                <c:pt idx="0">
                  <c:v>fy 2030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'prediction@2030'!$B$4:$B$13</c:f>
              <c:strCache>
                <c:ptCount val="10"/>
                <c:pt idx="0">
                  <c:v>Goa</c:v>
                </c:pt>
                <c:pt idx="1">
                  <c:v>Karnataka</c:v>
                </c:pt>
                <c:pt idx="2">
                  <c:v>Delhi</c:v>
                </c:pt>
                <c:pt idx="3">
                  <c:v>Kerala</c:v>
                </c:pt>
                <c:pt idx="4">
                  <c:v>Maharashtra</c:v>
                </c:pt>
                <c:pt idx="5">
                  <c:v>Odisha</c:v>
                </c:pt>
                <c:pt idx="6">
                  <c:v>Rajasthan</c:v>
                </c:pt>
                <c:pt idx="7">
                  <c:v>Gujarat</c:v>
                </c:pt>
                <c:pt idx="8">
                  <c:v>Tamil Nadu</c:v>
                </c:pt>
                <c:pt idx="9">
                  <c:v>Chandigarh</c:v>
                </c:pt>
              </c:strCache>
            </c:strRef>
          </c:cat>
          <c:val>
            <c:numRef>
              <c:f>'prediction@2030'!$F$4:$F$13</c:f>
              <c:numCache>
                <c:formatCode>_(* #,##0_);_(* \(#,##0\);_(* "-"??_);_(@_)</c:formatCode>
                <c:ptCount val="10"/>
                <c:pt idx="0">
                  <c:v>2419671.8728601309</c:v>
                </c:pt>
                <c:pt idx="1">
                  <c:v>8382592.9080984611</c:v>
                </c:pt>
                <c:pt idx="2">
                  <c:v>1054256.5207943097</c:v>
                </c:pt>
                <c:pt idx="3">
                  <c:v>11778807.597515354</c:v>
                </c:pt>
                <c:pt idx="4">
                  <c:v>13351420.742219584</c:v>
                </c:pt>
                <c:pt idx="5">
                  <c:v>2732640.9903677129</c:v>
                </c:pt>
                <c:pt idx="6">
                  <c:v>3052796.2793477331</c:v>
                </c:pt>
                <c:pt idx="7">
                  <c:v>6810143.6253501698</c:v>
                </c:pt>
                <c:pt idx="8">
                  <c:v>1579361.8048133943</c:v>
                </c:pt>
                <c:pt idx="9">
                  <c:v>986919.96486159111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4-462C-B1A4-278429CF865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00306287"/>
        <c:axId val="2000312047"/>
      </c:barChart>
      <c:catAx>
        <c:axId val="2000306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 cap="rnd">
                      <a:solidFill>
                        <a:schemeClr val="tx1"/>
                      </a:solidFill>
                      <a:prstDash val="solid"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 cap="rnd">
                    <a:solidFill>
                      <a:schemeClr val="tx1"/>
                    </a:solidFill>
                    <a:prstDash val="solid"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 cap="rnd">
                  <a:solidFill>
                    <a:schemeClr val="tx1"/>
                  </a:solidFill>
                  <a:prstDash val="solid"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12047"/>
        <c:crosses val="autoZero"/>
        <c:auto val="1"/>
        <c:lblAlgn val="ctr"/>
        <c:lblOffset val="100"/>
        <c:noMultiLvlLbl val="0"/>
      </c:catAx>
      <c:valAx>
        <c:axId val="200031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 cap="rnd">
                      <a:solidFill>
                        <a:schemeClr val="tx1"/>
                      </a:solidFill>
                      <a:prstDash val="solid"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 cap="rnd">
                    <a:solidFill>
                      <a:schemeClr val="tx1"/>
                    </a:solidFill>
                    <a:prstDash val="solid"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 cap="rnd">
                  <a:solidFill>
                    <a:schemeClr val="tx1"/>
                  </a:solidFill>
                  <a:prstDash val="solid"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0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 w="0" cap="rnd">
            <a:solidFill>
              <a:schemeClr val="tx1"/>
            </a:solidFill>
            <a:prstDash val="solid"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96592</xdr:colOff>
      <xdr:row>5</xdr:row>
      <xdr:rowOff>153726</xdr:rowOff>
    </xdr:from>
    <xdr:to>
      <xdr:col>15</xdr:col>
      <xdr:colOff>493690</xdr:colOff>
      <xdr:row>23</xdr:row>
      <xdr:rowOff>26551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5301F-94E1-66A2-D65E-EB505BC24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85247</xdr:colOff>
      <xdr:row>24</xdr:row>
      <xdr:rowOff>175858</xdr:rowOff>
    </xdr:from>
    <xdr:to>
      <xdr:col>15</xdr:col>
      <xdr:colOff>450147</xdr:colOff>
      <xdr:row>40</xdr:row>
      <xdr:rowOff>162519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EE72FF-E9F0-6478-0FD3-DAA5CDD39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224602</xdr:colOff>
      <xdr:row>12</xdr:row>
      <xdr:rowOff>181927</xdr:rowOff>
    </xdr:from>
    <xdr:to>
      <xdr:col>22</xdr:col>
      <xdr:colOff>466726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2B2177-5697-D4A0-7EAF-8D3C40383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228599</xdr:colOff>
      <xdr:row>2</xdr:row>
      <xdr:rowOff>0</xdr:rowOff>
    </xdr:from>
    <xdr:to>
      <xdr:col>22</xdr:col>
      <xdr:colOff>485775</xdr:colOff>
      <xdr:row>12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E9EAC-9BB0-6C2B-E0C5-0AEC093FA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2</xdr:row>
      <xdr:rowOff>148590</xdr:rowOff>
    </xdr:from>
    <xdr:to>
      <xdr:col>15</xdr:col>
      <xdr:colOff>182880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05E39-D86A-E0B7-DD3B-4EC40170A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CFE2-A93E-4632-835B-3203012FFCAD}">
  <dimension ref="A1:M35"/>
  <sheetViews>
    <sheetView zoomScale="98" zoomScaleNormal="71" workbookViewId="0"/>
  </sheetViews>
  <sheetFormatPr defaultRowHeight="14.4" x14ac:dyDescent="0.3"/>
  <cols>
    <col min="1" max="1" width="9.21875" customWidth="1"/>
    <col min="2" max="2" width="21.44140625" style="2" customWidth="1"/>
    <col min="3" max="3" width="11.44140625" customWidth="1"/>
    <col min="4" max="4" width="12.6640625" customWidth="1"/>
    <col min="5" max="5" width="11.88671875" customWidth="1"/>
    <col min="6" max="6" width="11" customWidth="1"/>
    <col min="7" max="7" width="10.44140625" customWidth="1"/>
    <col min="8" max="8" width="11.6640625" customWidth="1"/>
    <col min="10" max="10" width="11" customWidth="1"/>
    <col min="11" max="11" width="10.33203125" customWidth="1"/>
  </cols>
  <sheetData>
    <row r="1" spans="1:13" ht="15.6" x14ac:dyDescent="0.3">
      <c r="A1" s="79" t="s">
        <v>0</v>
      </c>
      <c r="B1" s="80" t="s">
        <v>1</v>
      </c>
      <c r="C1" s="79" t="s">
        <v>39</v>
      </c>
      <c r="D1" s="79" t="s">
        <v>35</v>
      </c>
      <c r="E1" s="79" t="s">
        <v>36</v>
      </c>
      <c r="F1" s="79" t="s">
        <v>37</v>
      </c>
    </row>
    <row r="2" spans="1:13" ht="20.399999999999999" customHeight="1" x14ac:dyDescent="0.3">
      <c r="A2" s="3">
        <v>1</v>
      </c>
      <c r="B2" s="4" t="s">
        <v>2</v>
      </c>
      <c r="C2" s="7">
        <v>3</v>
      </c>
      <c r="D2" s="5">
        <v>37</v>
      </c>
      <c r="E2" s="5">
        <v>43</v>
      </c>
      <c r="F2" s="5">
        <f>D2+E2</f>
        <v>80</v>
      </c>
      <c r="H2" s="60" t="s">
        <v>40</v>
      </c>
      <c r="I2" s="60"/>
      <c r="J2" s="60"/>
      <c r="K2" s="60"/>
      <c r="L2" s="60"/>
      <c r="M2">
        <f>CORREL($C$2:$C$34,$D$2:$D$34)</f>
        <v>0.82495446575090281</v>
      </c>
    </row>
    <row r="3" spans="1:13" ht="15.6" x14ac:dyDescent="0.3">
      <c r="A3" s="3">
        <v>2</v>
      </c>
      <c r="B3" s="4" t="s">
        <v>3</v>
      </c>
      <c r="C3" s="7">
        <v>327</v>
      </c>
      <c r="D3" s="6">
        <v>74099</v>
      </c>
      <c r="E3" s="6">
        <v>3323</v>
      </c>
      <c r="F3" s="5">
        <f t="shared" ref="F3:F34" si="0">D3+E3</f>
        <v>77422</v>
      </c>
      <c r="H3" s="60"/>
      <c r="I3" s="60"/>
      <c r="J3" s="60"/>
      <c r="K3" s="60"/>
      <c r="L3" s="60"/>
    </row>
    <row r="4" spans="1:13" ht="15.6" x14ac:dyDescent="0.3">
      <c r="A4" s="3">
        <v>3</v>
      </c>
      <c r="B4" s="4" t="s">
        <v>4</v>
      </c>
      <c r="C4" s="7">
        <v>9</v>
      </c>
      <c r="D4" s="5">
        <v>4</v>
      </c>
      <c r="E4" s="5">
        <v>29</v>
      </c>
      <c r="F4" s="5">
        <f t="shared" si="0"/>
        <v>33</v>
      </c>
      <c r="H4" s="60" t="s">
        <v>41</v>
      </c>
      <c r="I4" s="60"/>
      <c r="J4" s="60"/>
      <c r="K4" s="60"/>
      <c r="L4" s="60"/>
      <c r="M4">
        <f>CORREL($C$2:$C$34,$E$2:$E$34)</f>
        <v>0.94324015284378859</v>
      </c>
    </row>
    <row r="5" spans="1:13" ht="15.6" x14ac:dyDescent="0.3">
      <c r="A5" s="3">
        <v>4</v>
      </c>
      <c r="B5" s="4" t="s">
        <v>5</v>
      </c>
      <c r="C5" s="7">
        <v>86</v>
      </c>
      <c r="D5" s="6">
        <v>5963</v>
      </c>
      <c r="E5" s="5">
        <v>455</v>
      </c>
      <c r="F5" s="5">
        <f t="shared" si="0"/>
        <v>6418</v>
      </c>
      <c r="H5" s="1"/>
    </row>
    <row r="6" spans="1:13" ht="15.6" x14ac:dyDescent="0.3">
      <c r="A6" s="3">
        <v>5</v>
      </c>
      <c r="B6" s="4" t="s">
        <v>6</v>
      </c>
      <c r="C6" s="7">
        <v>124</v>
      </c>
      <c r="D6" s="6">
        <v>30020</v>
      </c>
      <c r="E6" s="5">
        <v>999</v>
      </c>
      <c r="F6" s="5">
        <f t="shared" si="0"/>
        <v>31019</v>
      </c>
      <c r="H6" s="1"/>
    </row>
    <row r="7" spans="1:13" ht="15.6" x14ac:dyDescent="0.3">
      <c r="A7" s="3">
        <v>6</v>
      </c>
      <c r="B7" s="4" t="s">
        <v>7</v>
      </c>
      <c r="C7" s="7">
        <v>12</v>
      </c>
      <c r="D7" s="6">
        <v>3654</v>
      </c>
      <c r="E7" s="6">
        <v>1625</v>
      </c>
      <c r="F7" s="5">
        <f t="shared" si="0"/>
        <v>5279</v>
      </c>
      <c r="H7" s="1"/>
      <c r="K7" s="1"/>
    </row>
    <row r="8" spans="1:13" ht="15.6" x14ac:dyDescent="0.3">
      <c r="A8" s="3">
        <v>7</v>
      </c>
      <c r="B8" s="4" t="s">
        <v>8</v>
      </c>
      <c r="C8" s="7">
        <v>149</v>
      </c>
      <c r="D8" s="6">
        <v>51889</v>
      </c>
      <c r="E8" s="6">
        <v>1915</v>
      </c>
      <c r="F8" s="5">
        <f t="shared" si="0"/>
        <v>53804</v>
      </c>
      <c r="H8" s="1"/>
      <c r="K8" s="1"/>
    </row>
    <row r="9" spans="1:13" ht="15.6" x14ac:dyDescent="0.3">
      <c r="A9" s="3">
        <v>8</v>
      </c>
      <c r="B9" s="4" t="s">
        <v>9</v>
      </c>
      <c r="C9" s="7">
        <v>1</v>
      </c>
      <c r="D9" s="6">
        <v>281</v>
      </c>
      <c r="E9" s="6">
        <v>74</v>
      </c>
      <c r="F9" s="5">
        <f t="shared" si="0"/>
        <v>355</v>
      </c>
      <c r="H9" s="1"/>
      <c r="K9" s="1"/>
    </row>
    <row r="10" spans="1:13" ht="15.6" x14ac:dyDescent="0.3">
      <c r="A10" s="3">
        <v>9</v>
      </c>
      <c r="B10" s="4" t="s">
        <v>10</v>
      </c>
      <c r="C10" s="7">
        <v>1886</v>
      </c>
      <c r="D10" s="6">
        <v>89178</v>
      </c>
      <c r="E10" s="6">
        <v>18134</v>
      </c>
      <c r="F10" s="5">
        <f t="shared" si="0"/>
        <v>107312</v>
      </c>
    </row>
    <row r="11" spans="1:13" ht="15.6" x14ac:dyDescent="0.3">
      <c r="A11" s="3">
        <v>10</v>
      </c>
      <c r="B11" s="4" t="s">
        <v>11</v>
      </c>
      <c r="C11" s="7">
        <v>113</v>
      </c>
      <c r="D11" s="6">
        <v>17634</v>
      </c>
      <c r="E11" s="6">
        <v>2050</v>
      </c>
      <c r="F11" s="5">
        <f t="shared" si="0"/>
        <v>19684</v>
      </c>
      <c r="H11" s="1"/>
      <c r="K11" s="1"/>
    </row>
    <row r="12" spans="1:13" ht="15.6" x14ac:dyDescent="0.3">
      <c r="A12" s="3">
        <v>11</v>
      </c>
      <c r="B12" s="4" t="s">
        <v>12</v>
      </c>
      <c r="C12" s="7">
        <v>476</v>
      </c>
      <c r="D12" s="6">
        <v>169557</v>
      </c>
      <c r="E12" s="6">
        <v>11832</v>
      </c>
      <c r="F12" s="5">
        <f t="shared" si="0"/>
        <v>181389</v>
      </c>
      <c r="H12" s="1"/>
      <c r="K12" s="1"/>
    </row>
    <row r="13" spans="1:13" ht="15.6" x14ac:dyDescent="0.3">
      <c r="A13" s="3">
        <v>12</v>
      </c>
      <c r="B13" s="4" t="s">
        <v>13</v>
      </c>
      <c r="C13" s="7">
        <v>377</v>
      </c>
      <c r="D13" s="6">
        <v>26355</v>
      </c>
      <c r="E13" s="6">
        <v>4442</v>
      </c>
      <c r="F13" s="5">
        <f t="shared" si="0"/>
        <v>30797</v>
      </c>
      <c r="H13" s="1"/>
      <c r="K13" s="1"/>
    </row>
    <row r="14" spans="1:13" ht="15.6" x14ac:dyDescent="0.3">
      <c r="A14" s="3">
        <v>13</v>
      </c>
      <c r="B14" s="4" t="s">
        <v>14</v>
      </c>
      <c r="C14" s="7">
        <v>44</v>
      </c>
      <c r="D14" s="6">
        <v>2351</v>
      </c>
      <c r="E14" s="5">
        <v>244</v>
      </c>
      <c r="F14" s="5">
        <f t="shared" si="0"/>
        <v>2595</v>
      </c>
      <c r="H14" s="1"/>
    </row>
    <row r="15" spans="1:13" ht="15.6" x14ac:dyDescent="0.3">
      <c r="A15" s="3">
        <v>14</v>
      </c>
      <c r="B15" s="4" t="s">
        <v>15</v>
      </c>
      <c r="C15" s="7">
        <v>47</v>
      </c>
      <c r="D15" s="6">
        <v>5723</v>
      </c>
      <c r="E15" s="5">
        <v>248</v>
      </c>
      <c r="F15" s="5">
        <f t="shared" si="0"/>
        <v>5971</v>
      </c>
      <c r="H15" s="1"/>
    </row>
    <row r="16" spans="1:13" ht="15.6" x14ac:dyDescent="0.3">
      <c r="A16" s="3">
        <v>15</v>
      </c>
      <c r="B16" s="4" t="s">
        <v>16</v>
      </c>
      <c r="C16" s="7">
        <v>135</v>
      </c>
      <c r="D16" s="6">
        <v>17686</v>
      </c>
      <c r="E16" s="5">
        <v>775</v>
      </c>
      <c r="F16" s="5">
        <f t="shared" si="0"/>
        <v>18461</v>
      </c>
      <c r="H16" s="1"/>
    </row>
    <row r="17" spans="1:11" ht="15.6" x14ac:dyDescent="0.3">
      <c r="A17" s="3">
        <v>16</v>
      </c>
      <c r="B17" s="4" t="s">
        <v>17</v>
      </c>
      <c r="C17" s="7">
        <v>1041</v>
      </c>
      <c r="D17" s="6">
        <v>292329</v>
      </c>
      <c r="E17" s="6">
        <v>20666</v>
      </c>
      <c r="F17" s="5">
        <f t="shared" si="0"/>
        <v>312995</v>
      </c>
      <c r="H17" s="1"/>
      <c r="K17" s="1"/>
    </row>
    <row r="18" spans="1:11" ht="15.6" x14ac:dyDescent="0.3">
      <c r="A18" s="3">
        <v>17</v>
      </c>
      <c r="B18" s="4" t="s">
        <v>18</v>
      </c>
      <c r="C18" s="7">
        <v>852</v>
      </c>
      <c r="D18" s="6">
        <v>120593</v>
      </c>
      <c r="E18" s="6">
        <v>16467</v>
      </c>
      <c r="F18" s="5">
        <f t="shared" si="0"/>
        <v>137060</v>
      </c>
      <c r="H18" s="1"/>
      <c r="K18" s="1"/>
    </row>
    <row r="19" spans="1:11" ht="15.6" x14ac:dyDescent="0.3">
      <c r="A19" s="3">
        <v>18</v>
      </c>
      <c r="B19" s="4" t="s">
        <v>19</v>
      </c>
      <c r="C19" s="7">
        <v>1</v>
      </c>
      <c r="D19" s="5">
        <v>0</v>
      </c>
      <c r="E19" s="5">
        <v>0</v>
      </c>
      <c r="F19" s="5">
        <f t="shared" si="0"/>
        <v>0</v>
      </c>
    </row>
    <row r="20" spans="1:11" ht="15.6" x14ac:dyDescent="0.3">
      <c r="A20" s="3">
        <v>19</v>
      </c>
      <c r="B20" s="4" t="s">
        <v>20</v>
      </c>
      <c r="C20" s="7">
        <v>341</v>
      </c>
      <c r="D20" s="6">
        <v>76362</v>
      </c>
      <c r="E20" s="6">
        <v>2617</v>
      </c>
      <c r="F20" s="5">
        <f t="shared" si="0"/>
        <v>78979</v>
      </c>
      <c r="H20" s="1"/>
      <c r="K20" s="1"/>
    </row>
    <row r="21" spans="1:11" ht="15.6" x14ac:dyDescent="0.3">
      <c r="A21" s="3">
        <v>20</v>
      </c>
      <c r="B21" s="4" t="s">
        <v>21</v>
      </c>
      <c r="C21" s="7">
        <v>3079</v>
      </c>
      <c r="D21" s="6">
        <v>363765</v>
      </c>
      <c r="E21" s="6">
        <v>32280</v>
      </c>
      <c r="F21" s="5">
        <f t="shared" si="0"/>
        <v>396045</v>
      </c>
      <c r="H21" s="1"/>
      <c r="K21" s="1"/>
    </row>
    <row r="22" spans="1:11" ht="15.6" x14ac:dyDescent="0.3">
      <c r="A22" s="3">
        <v>21</v>
      </c>
      <c r="B22" s="4" t="s">
        <v>22</v>
      </c>
      <c r="C22" s="7">
        <v>17</v>
      </c>
      <c r="D22" s="5">
        <v>252</v>
      </c>
      <c r="E22" s="5">
        <v>47</v>
      </c>
      <c r="F22" s="5">
        <f t="shared" si="0"/>
        <v>299</v>
      </c>
    </row>
    <row r="23" spans="1:11" ht="15.6" x14ac:dyDescent="0.3">
      <c r="A23" s="3">
        <v>22</v>
      </c>
      <c r="B23" s="4" t="s">
        <v>23</v>
      </c>
      <c r="C23" s="7">
        <v>21</v>
      </c>
      <c r="D23" s="5">
        <v>135</v>
      </c>
      <c r="E23" s="5">
        <v>42</v>
      </c>
      <c r="F23" s="5">
        <f t="shared" si="0"/>
        <v>177</v>
      </c>
    </row>
    <row r="24" spans="1:11" ht="15.6" x14ac:dyDescent="0.3">
      <c r="A24" s="3">
        <v>23</v>
      </c>
      <c r="B24" s="4" t="s">
        <v>24</v>
      </c>
      <c r="C24" s="7">
        <v>6</v>
      </c>
      <c r="D24" s="5">
        <v>9</v>
      </c>
      <c r="E24" s="5">
        <v>4</v>
      </c>
      <c r="F24" s="5">
        <f t="shared" si="0"/>
        <v>13</v>
      </c>
    </row>
    <row r="25" spans="1:11" ht="15.6" x14ac:dyDescent="0.3">
      <c r="A25" s="3">
        <v>24</v>
      </c>
      <c r="B25" s="4" t="s">
        <v>25</v>
      </c>
      <c r="C25" s="7">
        <v>198</v>
      </c>
      <c r="D25" s="6">
        <v>76083</v>
      </c>
      <c r="E25" s="6">
        <v>2184</v>
      </c>
      <c r="F25" s="5">
        <f t="shared" si="0"/>
        <v>78267</v>
      </c>
    </row>
    <row r="26" spans="1:11" ht="15.6" x14ac:dyDescent="0.3">
      <c r="A26" s="3">
        <v>25</v>
      </c>
      <c r="B26" s="4" t="s">
        <v>26</v>
      </c>
      <c r="C26" s="7">
        <v>23</v>
      </c>
      <c r="D26" s="6">
        <v>5363</v>
      </c>
      <c r="E26" s="5">
        <v>173</v>
      </c>
      <c r="F26" s="5">
        <f t="shared" si="0"/>
        <v>5536</v>
      </c>
      <c r="H26" s="1"/>
      <c r="K26" s="1"/>
    </row>
    <row r="27" spans="1:11" ht="15.6" x14ac:dyDescent="0.3">
      <c r="A27" s="3">
        <v>26</v>
      </c>
      <c r="B27" s="4" t="s">
        <v>27</v>
      </c>
      <c r="C27" s="7">
        <v>158</v>
      </c>
      <c r="D27" s="6">
        <v>22632</v>
      </c>
      <c r="E27" s="6">
        <v>1201</v>
      </c>
      <c r="F27" s="5">
        <f t="shared" si="0"/>
        <v>23833</v>
      </c>
      <c r="H27" s="1"/>
    </row>
    <row r="28" spans="1:11" ht="15.6" x14ac:dyDescent="0.3">
      <c r="A28" s="3">
        <v>27</v>
      </c>
      <c r="B28" s="4" t="s">
        <v>28</v>
      </c>
      <c r="C28" s="7">
        <v>500</v>
      </c>
      <c r="D28" s="6">
        <v>142425</v>
      </c>
      <c r="E28" s="6">
        <v>7941</v>
      </c>
      <c r="F28" s="5">
        <f t="shared" si="0"/>
        <v>150366</v>
      </c>
      <c r="H28" s="1"/>
      <c r="K28" s="1"/>
    </row>
    <row r="29" spans="1:11" ht="15.6" x14ac:dyDescent="0.3">
      <c r="A29" s="3">
        <v>28</v>
      </c>
      <c r="B29" s="4" t="s">
        <v>29</v>
      </c>
      <c r="C29" s="7">
        <v>2</v>
      </c>
      <c r="D29" s="5">
        <v>0</v>
      </c>
      <c r="E29" s="5">
        <v>0</v>
      </c>
      <c r="F29" s="5">
        <f t="shared" si="0"/>
        <v>0</v>
      </c>
      <c r="H29" s="1"/>
      <c r="K29" s="1"/>
    </row>
    <row r="30" spans="1:11" ht="15.6" x14ac:dyDescent="0.3">
      <c r="A30" s="3">
        <v>29</v>
      </c>
      <c r="B30" s="4" t="s">
        <v>30</v>
      </c>
      <c r="C30" s="7">
        <v>643</v>
      </c>
      <c r="D30" s="6">
        <v>188855</v>
      </c>
      <c r="E30" s="6">
        <v>11207</v>
      </c>
      <c r="F30" s="5">
        <f t="shared" si="0"/>
        <v>200062</v>
      </c>
    </row>
    <row r="31" spans="1:11" ht="15.6" x14ac:dyDescent="0.3">
      <c r="A31" s="3">
        <v>30</v>
      </c>
      <c r="B31" s="4" t="s">
        <v>31</v>
      </c>
      <c r="C31" s="7">
        <v>18</v>
      </c>
      <c r="D31" s="5">
        <v>522</v>
      </c>
      <c r="E31" s="5">
        <v>40</v>
      </c>
      <c r="F31" s="5">
        <f t="shared" si="0"/>
        <v>562</v>
      </c>
      <c r="H31" s="1"/>
      <c r="K31" s="1"/>
    </row>
    <row r="32" spans="1:11" ht="15.6" x14ac:dyDescent="0.3">
      <c r="A32" s="3">
        <v>31</v>
      </c>
      <c r="B32" s="4" t="s">
        <v>32</v>
      </c>
      <c r="C32" s="7">
        <v>582</v>
      </c>
      <c r="D32" s="6">
        <v>89165</v>
      </c>
      <c r="E32" s="6">
        <v>6038</v>
      </c>
      <c r="F32" s="5">
        <f t="shared" si="0"/>
        <v>95203</v>
      </c>
    </row>
    <row r="33" spans="1:11" ht="15.6" x14ac:dyDescent="0.3">
      <c r="A33" s="3">
        <v>32</v>
      </c>
      <c r="B33" s="4" t="s">
        <v>33</v>
      </c>
      <c r="C33" s="7">
        <v>76</v>
      </c>
      <c r="D33" s="6">
        <v>13987</v>
      </c>
      <c r="E33" s="6">
        <v>1140</v>
      </c>
      <c r="F33" s="5">
        <f t="shared" si="0"/>
        <v>15127</v>
      </c>
      <c r="H33" s="1"/>
      <c r="K33" s="1"/>
    </row>
    <row r="34" spans="1:11" ht="15.6" x14ac:dyDescent="0.3">
      <c r="A34" s="3">
        <v>33</v>
      </c>
      <c r="B34" s="4" t="s">
        <v>34</v>
      </c>
      <c r="C34" s="7">
        <v>318</v>
      </c>
      <c r="D34" s="6">
        <v>25863</v>
      </c>
      <c r="E34" s="6">
        <v>4697</v>
      </c>
      <c r="F34" s="5">
        <f t="shared" si="0"/>
        <v>30560</v>
      </c>
      <c r="H34" s="1"/>
      <c r="K34" s="1"/>
    </row>
    <row r="35" spans="1:11" x14ac:dyDescent="0.3">
      <c r="A35" s="59" t="s">
        <v>38</v>
      </c>
      <c r="B35" s="59"/>
      <c r="C35" s="8">
        <f>SUM(C2:C34)</f>
        <v>11665</v>
      </c>
      <c r="D35" s="5">
        <f t="shared" ref="D35:F35" si="1">SUM(D2:D34)</f>
        <v>1912771</v>
      </c>
      <c r="E35" s="5">
        <f t="shared" si="1"/>
        <v>152932</v>
      </c>
      <c r="F35" s="5">
        <f t="shared" si="1"/>
        <v>2065703</v>
      </c>
      <c r="H35" s="1"/>
      <c r="K35" s="1"/>
    </row>
  </sheetData>
  <mergeCells count="4">
    <mergeCell ref="A35:B35"/>
    <mergeCell ref="H2:L2"/>
    <mergeCell ref="H3:L3"/>
    <mergeCell ref="H4:L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B6A52-E87C-4344-869E-B607DC233977}">
  <dimension ref="A1:F50"/>
  <sheetViews>
    <sheetView zoomScale="82" zoomScaleNormal="70" workbookViewId="0">
      <selection activeCell="D53" sqref="D53"/>
    </sheetView>
  </sheetViews>
  <sheetFormatPr defaultRowHeight="14.4" x14ac:dyDescent="0.3"/>
  <cols>
    <col min="1" max="1" width="22.88671875" bestFit="1" customWidth="1"/>
    <col min="2" max="4" width="14.88671875" bestFit="1" customWidth="1"/>
    <col min="5" max="5" width="11.5546875" customWidth="1"/>
    <col min="6" max="6" width="10.77734375" customWidth="1"/>
    <col min="9" max="9" width="23.44140625" bestFit="1" customWidth="1"/>
    <col min="10" max="10" width="10.21875" customWidth="1"/>
    <col min="11" max="11" width="9.33203125" customWidth="1"/>
    <col min="12" max="12" width="9.6640625" customWidth="1"/>
  </cols>
  <sheetData>
    <row r="1" spans="1:6" x14ac:dyDescent="0.3">
      <c r="A1" s="12" t="s">
        <v>42</v>
      </c>
      <c r="B1" s="12" t="s">
        <v>52</v>
      </c>
      <c r="C1" s="12" t="s">
        <v>51</v>
      </c>
      <c r="D1" s="12" t="s">
        <v>53</v>
      </c>
      <c r="E1" s="12" t="s">
        <v>56</v>
      </c>
      <c r="F1" s="12" t="s">
        <v>57</v>
      </c>
    </row>
    <row r="2" spans="1:6" x14ac:dyDescent="0.3">
      <c r="A2" s="5" t="s">
        <v>45</v>
      </c>
      <c r="B2" s="11">
        <v>0</v>
      </c>
      <c r="C2" s="11">
        <v>3.5999999999999999E-3</v>
      </c>
      <c r="D2" s="11">
        <v>3.8E-3</v>
      </c>
      <c r="E2" s="5">
        <f>IF(D2&gt;C2,1,0)</f>
        <v>1</v>
      </c>
      <c r="F2" s="11">
        <f>D2-C2</f>
        <v>2.0000000000000009E-4</v>
      </c>
    </row>
    <row r="3" spans="1:6" x14ac:dyDescent="0.3">
      <c r="A3" s="5" t="s">
        <v>3</v>
      </c>
      <c r="B3" s="11">
        <v>1.9599999999999999E-2</v>
      </c>
      <c r="C3" s="11">
        <v>4.58E-2</v>
      </c>
      <c r="D3" s="11">
        <v>4.5199999999999997E-2</v>
      </c>
      <c r="E3" s="5">
        <f t="shared" ref="E3:E35" si="0">IF(D3&gt;C3,1,0)</f>
        <v>0</v>
      </c>
      <c r="F3" s="11">
        <f t="shared" ref="F3:F35" si="1">D3-C3</f>
        <v>-6.0000000000000331E-4</v>
      </c>
    </row>
    <row r="4" spans="1:6" x14ac:dyDescent="0.3">
      <c r="A4" s="5" t="s">
        <v>5</v>
      </c>
      <c r="B4" s="11">
        <v>2.3E-3</v>
      </c>
      <c r="C4" s="11">
        <v>5.3E-3</v>
      </c>
      <c r="D4" s="11">
        <v>6.8999999999999999E-3</v>
      </c>
      <c r="E4" s="5">
        <f t="shared" si="0"/>
        <v>1</v>
      </c>
      <c r="F4" s="11">
        <f t="shared" si="1"/>
        <v>1.5999999999999999E-3</v>
      </c>
    </row>
    <row r="5" spans="1:6" x14ac:dyDescent="0.3">
      <c r="A5" s="5" t="s">
        <v>4</v>
      </c>
      <c r="B5" s="11">
        <v>0</v>
      </c>
      <c r="C5" s="11">
        <v>1E-4</v>
      </c>
      <c r="D5" s="11">
        <v>2.0000000000000001E-4</v>
      </c>
      <c r="E5" s="5">
        <f t="shared" si="0"/>
        <v>1</v>
      </c>
      <c r="F5" s="11">
        <f t="shared" si="1"/>
        <v>1E-4</v>
      </c>
    </row>
    <row r="6" spans="1:6" x14ac:dyDescent="0.3">
      <c r="A6" s="5" t="s">
        <v>6</v>
      </c>
      <c r="B6" s="11">
        <v>5.7000000000000002E-3</v>
      </c>
      <c r="C6" s="11">
        <v>1.15E-2</v>
      </c>
      <c r="D6" s="11">
        <v>1.3599999999999999E-2</v>
      </c>
      <c r="E6" s="5">
        <f t="shared" si="0"/>
        <v>1</v>
      </c>
      <c r="F6" s="11">
        <f t="shared" si="1"/>
        <v>2.0999999999999994E-3</v>
      </c>
    </row>
    <row r="7" spans="1:6" x14ac:dyDescent="0.3">
      <c r="A7" s="5" t="s">
        <v>7</v>
      </c>
      <c r="B7" s="11">
        <v>1.7600000000000001E-2</v>
      </c>
      <c r="C7" s="11">
        <v>7.0999999999999994E-2</v>
      </c>
      <c r="D7" s="11">
        <v>8.2500000000000004E-2</v>
      </c>
      <c r="E7" s="5">
        <f t="shared" si="0"/>
        <v>1</v>
      </c>
      <c r="F7" s="11">
        <f t="shared" si="1"/>
        <v>1.150000000000001E-2</v>
      </c>
    </row>
    <row r="8" spans="1:6" x14ac:dyDescent="0.3">
      <c r="A8" s="5" t="s">
        <v>8</v>
      </c>
      <c r="B8" s="11">
        <v>1.29E-2</v>
      </c>
      <c r="C8" s="11">
        <v>5.2200000000000003E-2</v>
      </c>
      <c r="D8" s="11">
        <v>6.0499999999999998E-2</v>
      </c>
      <c r="E8" s="5">
        <f t="shared" si="0"/>
        <v>1</v>
      </c>
      <c r="F8" s="11">
        <f t="shared" si="1"/>
        <v>8.2999999999999949E-3</v>
      </c>
    </row>
    <row r="9" spans="1:6" x14ac:dyDescent="0.3">
      <c r="A9" s="5" t="s">
        <v>10</v>
      </c>
      <c r="B9" s="11">
        <v>5.3600000000000002E-2</v>
      </c>
      <c r="C9" s="11">
        <v>9.5200000000000007E-2</v>
      </c>
      <c r="D9" s="11">
        <v>9.4E-2</v>
      </c>
      <c r="E9" s="5">
        <f t="shared" si="0"/>
        <v>0</v>
      </c>
      <c r="F9" s="11">
        <f t="shared" si="1"/>
        <v>-1.2000000000000066E-3</v>
      </c>
    </row>
    <row r="10" spans="1:6" x14ac:dyDescent="0.3">
      <c r="A10" s="5" t="s">
        <v>46</v>
      </c>
      <c r="B10" s="11">
        <v>3.5000000000000001E-3</v>
      </c>
      <c r="C10" s="11">
        <v>1.03E-2</v>
      </c>
      <c r="D10" s="11">
        <v>1.37E-2</v>
      </c>
      <c r="E10" s="5">
        <f t="shared" si="0"/>
        <v>1</v>
      </c>
      <c r="F10" s="11">
        <f t="shared" si="1"/>
        <v>3.4000000000000002E-3</v>
      </c>
    </row>
    <row r="11" spans="1:6" x14ac:dyDescent="0.3">
      <c r="A11" s="5" t="s">
        <v>11</v>
      </c>
      <c r="B11" s="11">
        <v>4.1799999999999997E-2</v>
      </c>
      <c r="C11" s="11">
        <v>0.12470000000000001</v>
      </c>
      <c r="D11" s="11">
        <v>0.1799</v>
      </c>
      <c r="E11" s="5">
        <f t="shared" si="0"/>
        <v>1</v>
      </c>
      <c r="F11" s="11">
        <f t="shared" si="1"/>
        <v>5.5199999999999999E-2</v>
      </c>
    </row>
    <row r="12" spans="1:6" x14ac:dyDescent="0.3">
      <c r="A12" s="5" t="s">
        <v>12</v>
      </c>
      <c r="B12" s="11">
        <v>2.0199999999999999E-2</v>
      </c>
      <c r="C12" s="11">
        <v>6.7900000000000002E-2</v>
      </c>
      <c r="D12" s="11">
        <v>6.2399999999999997E-2</v>
      </c>
      <c r="E12" s="5">
        <f t="shared" si="0"/>
        <v>0</v>
      </c>
      <c r="F12" s="11">
        <f t="shared" si="1"/>
        <v>-5.5000000000000049E-3</v>
      </c>
    </row>
    <row r="13" spans="1:6" x14ac:dyDescent="0.3">
      <c r="A13" s="5" t="s">
        <v>13</v>
      </c>
      <c r="B13" s="11">
        <v>1.6400000000000001E-2</v>
      </c>
      <c r="C13" s="11">
        <v>2.7900000000000001E-2</v>
      </c>
      <c r="D13" s="11">
        <v>1.95E-2</v>
      </c>
      <c r="E13" s="5">
        <f t="shared" si="0"/>
        <v>0</v>
      </c>
      <c r="F13" s="11">
        <f t="shared" si="1"/>
        <v>-8.4000000000000012E-3</v>
      </c>
    </row>
    <row r="14" spans="1:6" x14ac:dyDescent="0.3">
      <c r="A14" s="5" t="s">
        <v>14</v>
      </c>
      <c r="B14" s="11">
        <v>7.4000000000000003E-3</v>
      </c>
      <c r="C14" s="11">
        <v>1.5900000000000001E-2</v>
      </c>
      <c r="D14" s="11">
        <v>1.3100000000000001E-2</v>
      </c>
      <c r="E14" s="5">
        <f t="shared" si="0"/>
        <v>0</v>
      </c>
      <c r="F14" s="11">
        <f t="shared" si="1"/>
        <v>-2.8000000000000004E-3</v>
      </c>
    </row>
    <row r="15" spans="1:6" x14ac:dyDescent="0.3">
      <c r="A15" s="5" t="s">
        <v>16</v>
      </c>
      <c r="B15" s="11">
        <v>7.4000000000000003E-3</v>
      </c>
      <c r="C15" s="11">
        <v>1.89E-2</v>
      </c>
      <c r="D15" s="11">
        <v>1.6799999999999999E-2</v>
      </c>
      <c r="E15" s="5">
        <f t="shared" si="0"/>
        <v>0</v>
      </c>
      <c r="F15" s="11">
        <f t="shared" si="1"/>
        <v>-2.1000000000000012E-3</v>
      </c>
    </row>
    <row r="16" spans="1:6" x14ac:dyDescent="0.3">
      <c r="A16" s="5" t="s">
        <v>47</v>
      </c>
      <c r="B16" s="11">
        <v>1.78E-2</v>
      </c>
      <c r="C16" s="11">
        <v>2.53E-2</v>
      </c>
      <c r="D16" s="11">
        <v>2.5100000000000001E-2</v>
      </c>
      <c r="E16" s="5">
        <f t="shared" si="0"/>
        <v>0</v>
      </c>
      <c r="F16" s="11">
        <f t="shared" si="1"/>
        <v>-1.9999999999999879E-4</v>
      </c>
    </row>
    <row r="17" spans="1:6" x14ac:dyDescent="0.3">
      <c r="A17" s="5" t="s">
        <v>17</v>
      </c>
      <c r="B17" s="11">
        <v>5.1400000000000001E-2</v>
      </c>
      <c r="C17" s="11">
        <v>9.1899999999999996E-2</v>
      </c>
      <c r="D17" s="11">
        <v>0.1157</v>
      </c>
      <c r="E17" s="5">
        <f t="shared" si="0"/>
        <v>1</v>
      </c>
      <c r="F17" s="11">
        <f t="shared" si="1"/>
        <v>2.3800000000000002E-2</v>
      </c>
    </row>
    <row r="18" spans="1:6" x14ac:dyDescent="0.3">
      <c r="A18" s="5" t="s">
        <v>18</v>
      </c>
      <c r="B18" s="11">
        <v>2.3199999999999998E-2</v>
      </c>
      <c r="C18" s="11">
        <v>8.4199999999999997E-2</v>
      </c>
      <c r="D18" s="11">
        <v>0.13519999999999999</v>
      </c>
      <c r="E18" s="5">
        <f t="shared" si="0"/>
        <v>1</v>
      </c>
      <c r="F18" s="11">
        <f t="shared" si="1"/>
        <v>5.099999999999999E-2</v>
      </c>
    </row>
    <row r="19" spans="1:6" x14ac:dyDescent="0.3">
      <c r="A19" s="5" t="s">
        <v>48</v>
      </c>
      <c r="B19" s="11">
        <v>4.48E-2</v>
      </c>
      <c r="C19" s="11">
        <v>7.3000000000000001E-3</v>
      </c>
      <c r="D19" s="11">
        <v>4.0599999999999997E-2</v>
      </c>
      <c r="E19" s="5">
        <f t="shared" si="0"/>
        <v>1</v>
      </c>
      <c r="F19" s="11">
        <f t="shared" si="1"/>
        <v>3.3299999999999996E-2</v>
      </c>
    </row>
    <row r="20" spans="1:6" x14ac:dyDescent="0.3">
      <c r="A20" s="5" t="s">
        <v>20</v>
      </c>
      <c r="B20" s="11">
        <v>9.1000000000000004E-3</v>
      </c>
      <c r="C20" s="11">
        <v>2.5100000000000001E-2</v>
      </c>
      <c r="D20" s="11">
        <v>3.6999999999999998E-2</v>
      </c>
      <c r="E20" s="5">
        <f t="shared" si="0"/>
        <v>1</v>
      </c>
      <c r="F20" s="11">
        <f t="shared" si="1"/>
        <v>1.1899999999999997E-2</v>
      </c>
    </row>
    <row r="21" spans="1:6" x14ac:dyDescent="0.3">
      <c r="A21" s="5" t="s">
        <v>21</v>
      </c>
      <c r="B21" s="11">
        <v>3.1899999999999998E-2</v>
      </c>
      <c r="C21" s="11">
        <v>8.2000000000000003E-2</v>
      </c>
      <c r="D21" s="11">
        <v>0.1007</v>
      </c>
      <c r="E21" s="5">
        <f t="shared" si="0"/>
        <v>1</v>
      </c>
      <c r="F21" s="11">
        <f t="shared" si="1"/>
        <v>1.8699999999999994E-2</v>
      </c>
    </row>
    <row r="22" spans="1:6" x14ac:dyDescent="0.3">
      <c r="A22" s="5" t="s">
        <v>22</v>
      </c>
      <c r="B22" s="11">
        <v>8.9999999999999998E-4</v>
      </c>
      <c r="C22" s="11">
        <v>3.5000000000000001E-3</v>
      </c>
      <c r="D22" s="11">
        <v>6.1999999999999998E-3</v>
      </c>
      <c r="E22" s="5">
        <f t="shared" si="0"/>
        <v>1</v>
      </c>
      <c r="F22" s="11">
        <f t="shared" si="1"/>
        <v>2.6999999999999997E-3</v>
      </c>
    </row>
    <row r="23" spans="1:6" x14ac:dyDescent="0.3">
      <c r="A23" s="5" t="s">
        <v>23</v>
      </c>
      <c r="B23" s="11">
        <v>0</v>
      </c>
      <c r="C23" s="11">
        <v>1.6000000000000001E-3</v>
      </c>
      <c r="D23" s="11">
        <v>4.7000000000000002E-3</v>
      </c>
      <c r="E23" s="5">
        <f t="shared" si="0"/>
        <v>1</v>
      </c>
      <c r="F23" s="11">
        <f t="shared" si="1"/>
        <v>3.1000000000000003E-3</v>
      </c>
    </row>
    <row r="24" spans="1:6" x14ac:dyDescent="0.3">
      <c r="A24" s="5" t="s">
        <v>49</v>
      </c>
      <c r="B24" s="11">
        <v>0</v>
      </c>
      <c r="C24" s="11">
        <v>3.3E-3</v>
      </c>
      <c r="D24" s="11">
        <v>1.24E-2</v>
      </c>
      <c r="E24" s="5">
        <f t="shared" si="0"/>
        <v>1</v>
      </c>
      <c r="F24" s="11">
        <f t="shared" si="1"/>
        <v>9.1000000000000004E-3</v>
      </c>
    </row>
    <row r="25" spans="1:6" x14ac:dyDescent="0.3">
      <c r="A25" s="5" t="s">
        <v>24</v>
      </c>
      <c r="B25" s="11">
        <v>2.0000000000000001E-4</v>
      </c>
      <c r="C25" s="11">
        <v>5.0000000000000001E-4</v>
      </c>
      <c r="D25" s="11">
        <v>6.9999999999999999E-4</v>
      </c>
      <c r="E25" s="5">
        <f t="shared" si="0"/>
        <v>1</v>
      </c>
      <c r="F25" s="11">
        <f t="shared" si="1"/>
        <v>1.9999999999999998E-4</v>
      </c>
    </row>
    <row r="26" spans="1:6" x14ac:dyDescent="0.3">
      <c r="A26" s="5" t="s">
        <v>25</v>
      </c>
      <c r="B26" s="11">
        <v>2.2200000000000001E-2</v>
      </c>
      <c r="C26" s="11">
        <v>5.6000000000000001E-2</v>
      </c>
      <c r="D26" s="11">
        <v>6.8699999999999997E-2</v>
      </c>
      <c r="E26" s="5">
        <f t="shared" si="0"/>
        <v>1</v>
      </c>
      <c r="F26" s="11">
        <f t="shared" si="1"/>
        <v>1.2699999999999996E-2</v>
      </c>
    </row>
    <row r="27" spans="1:6" x14ac:dyDescent="0.3">
      <c r="A27" s="5" t="s">
        <v>50</v>
      </c>
      <c r="B27" s="11">
        <v>2.0400000000000001E-2</v>
      </c>
      <c r="C27" s="11">
        <v>4.0599999999999997E-2</v>
      </c>
      <c r="D27" s="11">
        <v>6.4799999999999996E-2</v>
      </c>
      <c r="E27" s="5">
        <f t="shared" si="0"/>
        <v>1</v>
      </c>
      <c r="F27" s="11">
        <f t="shared" si="1"/>
        <v>2.4199999999999999E-2</v>
      </c>
    </row>
    <row r="28" spans="1:6" x14ac:dyDescent="0.3">
      <c r="A28" s="5" t="s">
        <v>27</v>
      </c>
      <c r="B28" s="11">
        <v>1.3299999999999999E-2</v>
      </c>
      <c r="C28" s="11">
        <v>2.01E-2</v>
      </c>
      <c r="D28" s="11">
        <v>2.3599999999999999E-2</v>
      </c>
      <c r="E28" s="5">
        <f t="shared" si="0"/>
        <v>1</v>
      </c>
      <c r="F28" s="11">
        <f t="shared" si="1"/>
        <v>3.4999999999999996E-3</v>
      </c>
    </row>
    <row r="29" spans="1:6" x14ac:dyDescent="0.3">
      <c r="A29" s="5" t="s">
        <v>29</v>
      </c>
      <c r="B29" s="11">
        <v>0</v>
      </c>
      <c r="C29" s="11">
        <v>0</v>
      </c>
      <c r="D29" s="11">
        <v>0</v>
      </c>
      <c r="E29" s="5">
        <f t="shared" si="0"/>
        <v>0</v>
      </c>
      <c r="F29" s="11">
        <f t="shared" si="1"/>
        <v>0</v>
      </c>
    </row>
    <row r="30" spans="1:6" x14ac:dyDescent="0.3">
      <c r="A30" s="5" t="s">
        <v>28</v>
      </c>
      <c r="B30" s="11">
        <v>2.63E-2</v>
      </c>
      <c r="C30" s="11">
        <v>6.5799999999999997E-2</v>
      </c>
      <c r="D30" s="11">
        <v>5.6000000000000001E-2</v>
      </c>
      <c r="E30" s="5">
        <f t="shared" si="0"/>
        <v>0</v>
      </c>
      <c r="F30" s="11">
        <f t="shared" si="1"/>
        <v>-9.7999999999999962E-3</v>
      </c>
    </row>
    <row r="31" spans="1:6" x14ac:dyDescent="0.3">
      <c r="A31" s="5" t="s">
        <v>30</v>
      </c>
      <c r="B31" s="11">
        <v>3.1E-2</v>
      </c>
      <c r="C31" s="11">
        <v>4.8800000000000003E-2</v>
      </c>
      <c r="D31" s="11">
        <v>6.0400000000000002E-2</v>
      </c>
      <c r="E31" s="5">
        <f t="shared" si="0"/>
        <v>1</v>
      </c>
      <c r="F31" s="11">
        <f t="shared" si="1"/>
        <v>1.1599999999999999E-2</v>
      </c>
    </row>
    <row r="32" spans="1:6" x14ac:dyDescent="0.3">
      <c r="A32" s="5" t="s">
        <v>31</v>
      </c>
      <c r="B32" s="11">
        <v>8.0000000000000004E-4</v>
      </c>
      <c r="C32" s="11">
        <v>6.1000000000000004E-3</v>
      </c>
      <c r="D32" s="11">
        <v>6.7000000000000002E-3</v>
      </c>
      <c r="E32" s="5">
        <f t="shared" si="0"/>
        <v>1</v>
      </c>
      <c r="F32" s="11">
        <f t="shared" si="1"/>
        <v>5.9999999999999984E-4</v>
      </c>
    </row>
    <row r="33" spans="1:6" x14ac:dyDescent="0.3">
      <c r="A33" s="5" t="s">
        <v>32</v>
      </c>
      <c r="B33" s="11">
        <v>4.5999999999999999E-3</v>
      </c>
      <c r="C33" s="11">
        <v>1.14E-2</v>
      </c>
      <c r="D33" s="11">
        <v>2.0799999999999999E-2</v>
      </c>
      <c r="E33" s="5">
        <f t="shared" si="0"/>
        <v>1</v>
      </c>
      <c r="F33" s="11">
        <f t="shared" si="1"/>
        <v>9.3999999999999986E-3</v>
      </c>
    </row>
    <row r="34" spans="1:6" x14ac:dyDescent="0.3">
      <c r="A34" s="5" t="s">
        <v>34</v>
      </c>
      <c r="B34" s="11">
        <v>3.0000000000000001E-3</v>
      </c>
      <c r="C34" s="11">
        <v>1.1900000000000001E-2</v>
      </c>
      <c r="D34" s="11">
        <v>1.6400000000000001E-2</v>
      </c>
      <c r="E34" s="5">
        <f t="shared" si="0"/>
        <v>1</v>
      </c>
      <c r="F34" s="11">
        <f t="shared" si="1"/>
        <v>4.5000000000000005E-3</v>
      </c>
    </row>
    <row r="35" spans="1:6" x14ac:dyDescent="0.3">
      <c r="A35" s="5" t="s">
        <v>33</v>
      </c>
      <c r="B35" s="11">
        <v>1.44E-2</v>
      </c>
      <c r="C35" s="11">
        <v>3.8100000000000002E-2</v>
      </c>
      <c r="D35" s="11">
        <v>3.3000000000000002E-2</v>
      </c>
      <c r="E35" s="5">
        <f t="shared" si="0"/>
        <v>0</v>
      </c>
      <c r="F35" s="11">
        <f t="shared" si="1"/>
        <v>-5.1000000000000004E-3</v>
      </c>
    </row>
    <row r="36" spans="1:6" ht="15" thickBot="1" x14ac:dyDescent="0.35"/>
    <row r="37" spans="1:6" ht="15" thickBot="1" x14ac:dyDescent="0.35">
      <c r="B37" s="14"/>
      <c r="C37" s="15"/>
      <c r="D37" s="15"/>
      <c r="E37" s="15"/>
      <c r="F37" s="16"/>
    </row>
    <row r="38" spans="1:6" ht="15" thickBot="1" x14ac:dyDescent="0.35">
      <c r="B38" s="61" t="s">
        <v>161</v>
      </c>
      <c r="C38" s="62"/>
      <c r="F38" s="17"/>
    </row>
    <row r="39" spans="1:6" x14ac:dyDescent="0.3">
      <c r="B39" s="18"/>
      <c r="F39" s="17"/>
    </row>
    <row r="40" spans="1:6" x14ac:dyDescent="0.3">
      <c r="B40" s="19" t="s">
        <v>58</v>
      </c>
      <c r="C40" s="12" t="s">
        <v>42</v>
      </c>
      <c r="D40" s="12" t="s">
        <v>59</v>
      </c>
      <c r="E40" s="12" t="s">
        <v>60</v>
      </c>
      <c r="F40" s="20" t="s">
        <v>57</v>
      </c>
    </row>
    <row r="41" spans="1:6" x14ac:dyDescent="0.3">
      <c r="B41" s="21">
        <v>1</v>
      </c>
      <c r="C41" s="5" t="s">
        <v>28</v>
      </c>
      <c r="D41" s="11">
        <v>6.5799999999999997E-2</v>
      </c>
      <c r="E41" s="11">
        <v>5.6000000000000001E-2</v>
      </c>
      <c r="F41" s="22">
        <f t="shared" ref="F41:F49" si="2">E41-D41</f>
        <v>-9.7999999999999962E-3</v>
      </c>
    </row>
    <row r="42" spans="1:6" x14ac:dyDescent="0.3">
      <c r="B42" s="21">
        <v>2</v>
      </c>
      <c r="C42" s="5" t="s">
        <v>13</v>
      </c>
      <c r="D42" s="11">
        <v>2.7900000000000001E-2</v>
      </c>
      <c r="E42" s="11">
        <v>1.95E-2</v>
      </c>
      <c r="F42" s="22">
        <f t="shared" si="2"/>
        <v>-8.4000000000000012E-3</v>
      </c>
    </row>
    <row r="43" spans="1:6" x14ac:dyDescent="0.3">
      <c r="B43" s="21">
        <v>3</v>
      </c>
      <c r="C43" s="5" t="s">
        <v>12</v>
      </c>
      <c r="D43" s="11">
        <v>6.7900000000000002E-2</v>
      </c>
      <c r="E43" s="11">
        <v>6.2399999999999997E-2</v>
      </c>
      <c r="F43" s="22">
        <f t="shared" si="2"/>
        <v>-5.5000000000000049E-3</v>
      </c>
    </row>
    <row r="44" spans="1:6" x14ac:dyDescent="0.3">
      <c r="B44" s="21">
        <v>4</v>
      </c>
      <c r="C44" s="5" t="s">
        <v>33</v>
      </c>
      <c r="D44" s="11">
        <v>3.8100000000000002E-2</v>
      </c>
      <c r="E44" s="11">
        <v>3.3000000000000002E-2</v>
      </c>
      <c r="F44" s="22">
        <f t="shared" si="2"/>
        <v>-5.1000000000000004E-3</v>
      </c>
    </row>
    <row r="45" spans="1:6" x14ac:dyDescent="0.3">
      <c r="B45" s="21">
        <v>5</v>
      </c>
      <c r="C45" s="5" t="s">
        <v>14</v>
      </c>
      <c r="D45" s="11">
        <v>1.5900000000000001E-2</v>
      </c>
      <c r="E45" s="11">
        <v>1.3100000000000001E-2</v>
      </c>
      <c r="F45" s="22">
        <f t="shared" si="2"/>
        <v>-2.8000000000000004E-3</v>
      </c>
    </row>
    <row r="46" spans="1:6" x14ac:dyDescent="0.3">
      <c r="B46" s="21">
        <v>6</v>
      </c>
      <c r="C46" s="5" t="s">
        <v>16</v>
      </c>
      <c r="D46" s="11">
        <v>1.89E-2</v>
      </c>
      <c r="E46" s="11">
        <v>1.6799999999999999E-2</v>
      </c>
      <c r="F46" s="22">
        <f t="shared" si="2"/>
        <v>-2.1000000000000012E-3</v>
      </c>
    </row>
    <row r="47" spans="1:6" x14ac:dyDescent="0.3">
      <c r="B47" s="21">
        <v>7</v>
      </c>
      <c r="C47" s="5" t="s">
        <v>10</v>
      </c>
      <c r="D47" s="11">
        <v>9.5200000000000007E-2</v>
      </c>
      <c r="E47" s="11">
        <v>9.4E-2</v>
      </c>
      <c r="F47" s="22">
        <f t="shared" si="2"/>
        <v>-1.2000000000000066E-3</v>
      </c>
    </row>
    <row r="48" spans="1:6" x14ac:dyDescent="0.3">
      <c r="B48" s="21">
        <v>8</v>
      </c>
      <c r="C48" s="5" t="s">
        <v>3</v>
      </c>
      <c r="D48" s="11">
        <v>4.58E-2</v>
      </c>
      <c r="E48" s="11">
        <v>4.5199999999999997E-2</v>
      </c>
      <c r="F48" s="22">
        <f t="shared" si="2"/>
        <v>-6.0000000000000331E-4</v>
      </c>
    </row>
    <row r="49" spans="2:6" x14ac:dyDescent="0.3">
      <c r="B49" s="21">
        <v>9</v>
      </c>
      <c r="C49" s="5" t="s">
        <v>47</v>
      </c>
      <c r="D49" s="11">
        <v>2.53E-2</v>
      </c>
      <c r="E49" s="11">
        <v>2.5100000000000001E-2</v>
      </c>
      <c r="F49" s="22">
        <f t="shared" si="2"/>
        <v>-1.9999999999999879E-4</v>
      </c>
    </row>
    <row r="50" spans="2:6" ht="15" thickBot="1" x14ac:dyDescent="0.35">
      <c r="B50" s="23"/>
      <c r="C50" s="24"/>
      <c r="D50" s="24"/>
      <c r="E50" s="24"/>
      <c r="F50" s="25"/>
    </row>
  </sheetData>
  <sortState xmlns:xlrd2="http://schemas.microsoft.com/office/spreadsheetml/2017/richdata2" ref="B41:F49">
    <sortCondition ref="F41:F49"/>
  </sortState>
  <mergeCells count="1">
    <mergeCell ref="B38:C38"/>
  </mergeCells>
  <phoneticPr fontId="20" type="noConversion"/>
  <conditionalFormatting sqref="E2:E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5 F41:F49">
    <cfRule type="cellIs" dxfId="0" priority="4" operator="lessThan">
      <formula>0</formula>
    </cfRule>
    <cfRule type="expression" priority="5">
      <formula>"&lt;0"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8EF6-F3F6-4865-85A2-C32240F4C902}">
  <dimension ref="A1:U35"/>
  <sheetViews>
    <sheetView topLeftCell="G4" workbookViewId="0">
      <selection activeCell="Q1" sqref="Q1:S35"/>
    </sheetView>
  </sheetViews>
  <sheetFormatPr defaultRowHeight="14.4" x14ac:dyDescent="0.3"/>
  <cols>
    <col min="1" max="1" width="11.21875" customWidth="1"/>
    <col min="2" max="2" width="9.5546875" customWidth="1"/>
    <col min="3" max="3" width="15.5546875" bestFit="1" customWidth="1"/>
    <col min="4" max="4" width="14.88671875" bestFit="1" customWidth="1"/>
    <col min="5" max="5" width="9.109375" customWidth="1"/>
    <col min="6" max="6" width="12.6640625" bestFit="1" customWidth="1"/>
    <col min="7" max="7" width="17.44140625" bestFit="1" customWidth="1"/>
    <col min="8" max="9" width="14.109375" customWidth="1"/>
    <col min="10" max="10" width="12.21875" customWidth="1"/>
  </cols>
  <sheetData>
    <row r="1" spans="1:21" x14ac:dyDescent="0.3">
      <c r="A1" s="10" t="s">
        <v>42</v>
      </c>
      <c r="B1" t="s">
        <v>43</v>
      </c>
      <c r="C1" t="s">
        <v>54</v>
      </c>
      <c r="D1" t="s">
        <v>44</v>
      </c>
      <c r="E1" t="s">
        <v>61</v>
      </c>
      <c r="F1" t="s">
        <v>62</v>
      </c>
      <c r="H1" t="s">
        <v>42</v>
      </c>
      <c r="I1" t="s">
        <v>43</v>
      </c>
      <c r="J1" t="s">
        <v>54</v>
      </c>
      <c r="K1" t="s">
        <v>44</v>
      </c>
      <c r="L1" t="s">
        <v>61</v>
      </c>
      <c r="M1" t="s">
        <v>62</v>
      </c>
      <c r="P1" t="s">
        <v>42</v>
      </c>
      <c r="Q1" t="s">
        <v>43</v>
      </c>
      <c r="R1" t="s">
        <v>54</v>
      </c>
      <c r="S1" t="s">
        <v>44</v>
      </c>
      <c r="T1" t="s">
        <v>61</v>
      </c>
      <c r="U1" t="s">
        <v>62</v>
      </c>
    </row>
    <row r="2" spans="1:21" x14ac:dyDescent="0.3">
      <c r="A2" t="s">
        <v>34</v>
      </c>
      <c r="B2" s="1">
        <v>2685</v>
      </c>
      <c r="C2" s="1">
        <v>860709</v>
      </c>
      <c r="D2" s="9">
        <v>3.0999999999999999E-3</v>
      </c>
      <c r="E2" s="13">
        <v>19.21</v>
      </c>
      <c r="F2" t="s">
        <v>63</v>
      </c>
      <c r="G2" s="9"/>
      <c r="H2" t="s">
        <v>34</v>
      </c>
      <c r="I2" s="1">
        <v>11011</v>
      </c>
      <c r="J2" s="1">
        <v>913558</v>
      </c>
      <c r="K2" s="9">
        <v>1.21E-2</v>
      </c>
      <c r="L2" s="13">
        <v>0.7</v>
      </c>
      <c r="M2" t="s">
        <v>95</v>
      </c>
      <c r="P2" t="s">
        <v>34</v>
      </c>
      <c r="Q2" s="1">
        <v>16864</v>
      </c>
      <c r="R2" s="1">
        <v>961909</v>
      </c>
      <c r="S2" s="9">
        <v>1.7500000000000002E-2</v>
      </c>
      <c r="T2" s="13">
        <v>1.48</v>
      </c>
      <c r="U2" t="s">
        <v>128</v>
      </c>
    </row>
    <row r="3" spans="1:21" x14ac:dyDescent="0.3">
      <c r="A3" t="s">
        <v>33</v>
      </c>
      <c r="B3" s="1">
        <v>2079</v>
      </c>
      <c r="C3" s="1">
        <v>173331</v>
      </c>
      <c r="D3" s="9">
        <v>1.2E-2</v>
      </c>
      <c r="E3" s="1">
        <v>9.34</v>
      </c>
      <c r="F3" s="1" t="s">
        <v>64</v>
      </c>
      <c r="G3" s="9"/>
      <c r="H3" s="1" t="s">
        <v>33</v>
      </c>
      <c r="I3" s="1">
        <v>6712</v>
      </c>
      <c r="J3" s="1">
        <v>216265</v>
      </c>
      <c r="K3" s="9">
        <v>3.1E-2</v>
      </c>
      <c r="L3" s="13">
        <v>-0.02</v>
      </c>
      <c r="M3" t="s">
        <v>96</v>
      </c>
      <c r="P3" t="s">
        <v>33</v>
      </c>
      <c r="Q3" s="1">
        <v>6336</v>
      </c>
      <c r="R3" s="1">
        <v>233111</v>
      </c>
      <c r="S3" s="9">
        <v>2.7199999999999998E-2</v>
      </c>
      <c r="T3" s="13">
        <v>0.1</v>
      </c>
      <c r="U3" t="s">
        <v>129</v>
      </c>
    </row>
    <row r="4" spans="1:21" x14ac:dyDescent="0.3">
      <c r="A4" t="s">
        <v>32</v>
      </c>
      <c r="B4" s="1">
        <v>10222</v>
      </c>
      <c r="C4" s="1">
        <v>2497288</v>
      </c>
      <c r="D4" s="9">
        <v>4.1000000000000003E-3</v>
      </c>
      <c r="E4" s="1">
        <v>10.45</v>
      </c>
      <c r="F4" s="1" t="s">
        <v>65</v>
      </c>
      <c r="G4" s="9"/>
      <c r="H4" s="1" t="s">
        <v>32</v>
      </c>
      <c r="I4" s="1">
        <v>27223</v>
      </c>
      <c r="J4" s="1">
        <v>2697449</v>
      </c>
      <c r="K4" s="9">
        <v>1.01E-2</v>
      </c>
      <c r="L4" s="13">
        <v>0.66</v>
      </c>
      <c r="M4" t="s">
        <v>97</v>
      </c>
      <c r="P4" t="s">
        <v>32</v>
      </c>
      <c r="Q4" s="1">
        <v>57758</v>
      </c>
      <c r="R4" s="1">
        <v>2932347</v>
      </c>
      <c r="S4" s="9">
        <v>1.9699999999999999E-2</v>
      </c>
      <c r="T4" s="13">
        <v>1.37</v>
      </c>
      <c r="U4" t="s">
        <v>130</v>
      </c>
    </row>
    <row r="5" spans="1:21" x14ac:dyDescent="0.3">
      <c r="A5" t="s">
        <v>31</v>
      </c>
      <c r="B5" s="1">
        <v>28</v>
      </c>
      <c r="C5" s="1">
        <v>37735</v>
      </c>
      <c r="D5" s="9">
        <v>6.9999999999999999E-4</v>
      </c>
      <c r="F5" t="s">
        <v>66</v>
      </c>
      <c r="G5" s="9"/>
      <c r="H5" t="s">
        <v>31</v>
      </c>
      <c r="I5">
        <v>230</v>
      </c>
      <c r="J5" s="1">
        <v>41034</v>
      </c>
      <c r="K5" s="9">
        <v>5.5999999999999999E-3</v>
      </c>
      <c r="L5" s="13">
        <v>0.6</v>
      </c>
      <c r="M5" t="s">
        <v>98</v>
      </c>
      <c r="P5" t="s">
        <v>31</v>
      </c>
      <c r="Q5">
        <v>304</v>
      </c>
      <c r="R5" s="1">
        <v>46447</v>
      </c>
      <c r="S5" s="9">
        <v>6.4999999999999997E-3</v>
      </c>
      <c r="T5" s="13">
        <v>1.2</v>
      </c>
      <c r="U5" t="s">
        <v>131</v>
      </c>
    </row>
    <row r="6" spans="1:21" x14ac:dyDescent="0.3">
      <c r="A6" t="s">
        <v>30</v>
      </c>
      <c r="B6" s="1">
        <v>36863</v>
      </c>
      <c r="C6" s="1">
        <v>1345017</v>
      </c>
      <c r="D6" s="9">
        <v>2.7400000000000001E-2</v>
      </c>
      <c r="E6" s="1">
        <v>4.74</v>
      </c>
      <c r="F6" s="1" t="s">
        <v>67</v>
      </c>
      <c r="G6" s="9"/>
      <c r="H6" s="1" t="s">
        <v>30</v>
      </c>
      <c r="I6" s="1">
        <v>68885</v>
      </c>
      <c r="J6" s="1">
        <v>1590406</v>
      </c>
      <c r="K6" s="9">
        <v>4.3299999999999998E-2</v>
      </c>
      <c r="L6" s="13">
        <v>0.61</v>
      </c>
      <c r="M6" t="s">
        <v>99</v>
      </c>
      <c r="P6" t="s">
        <v>30</v>
      </c>
      <c r="Q6" s="1">
        <v>94314</v>
      </c>
      <c r="R6" s="1">
        <v>1716940</v>
      </c>
      <c r="S6" s="9">
        <v>5.4899999999999997E-2</v>
      </c>
      <c r="T6" s="13">
        <v>1.04</v>
      </c>
      <c r="U6" t="s">
        <v>132</v>
      </c>
    </row>
    <row r="7" spans="1:21" x14ac:dyDescent="0.3">
      <c r="A7" t="s">
        <v>29</v>
      </c>
      <c r="B7" s="1">
        <v>0</v>
      </c>
      <c r="C7" s="1">
        <v>8897</v>
      </c>
      <c r="D7" s="9">
        <v>0</v>
      </c>
      <c r="E7" s="1"/>
      <c r="F7" s="1" t="s">
        <v>68</v>
      </c>
      <c r="G7" s="9"/>
      <c r="H7" s="1" t="s">
        <v>29</v>
      </c>
      <c r="I7" s="1">
        <v>0</v>
      </c>
      <c r="J7" s="1">
        <v>9931</v>
      </c>
      <c r="K7" s="9">
        <v>0</v>
      </c>
      <c r="M7" t="s">
        <v>68</v>
      </c>
      <c r="P7" t="s">
        <v>29</v>
      </c>
      <c r="Q7">
        <v>0</v>
      </c>
      <c r="R7" s="1">
        <v>10518</v>
      </c>
      <c r="S7" s="9">
        <v>0</v>
      </c>
      <c r="U7" t="s">
        <v>68</v>
      </c>
    </row>
    <row r="8" spans="1:21" x14ac:dyDescent="0.3">
      <c r="A8" t="s">
        <v>28</v>
      </c>
      <c r="B8" s="1">
        <v>20087</v>
      </c>
      <c r="C8" s="1">
        <v>880985</v>
      </c>
      <c r="D8" s="9">
        <v>2.2800000000000001E-2</v>
      </c>
      <c r="E8" s="1">
        <v>8.1300000000000008</v>
      </c>
      <c r="F8" s="1" t="s">
        <v>69</v>
      </c>
      <c r="G8" s="9"/>
      <c r="H8" s="1" t="s">
        <v>28</v>
      </c>
      <c r="I8" s="1">
        <v>63835</v>
      </c>
      <c r="J8" s="1">
        <v>1126130</v>
      </c>
      <c r="K8" s="9">
        <v>5.67E-2</v>
      </c>
      <c r="L8" s="13">
        <v>0.76</v>
      </c>
      <c r="M8" t="s">
        <v>100</v>
      </c>
      <c r="P8" t="s">
        <v>28</v>
      </c>
      <c r="Q8" s="1">
        <v>66444</v>
      </c>
      <c r="R8" s="1">
        <v>1300476</v>
      </c>
      <c r="S8" s="9">
        <v>5.11E-2</v>
      </c>
      <c r="T8" s="13">
        <v>1</v>
      </c>
      <c r="U8" t="s">
        <v>133</v>
      </c>
    </row>
    <row r="9" spans="1:21" x14ac:dyDescent="0.3">
      <c r="A9" t="s">
        <v>27</v>
      </c>
      <c r="B9" s="1">
        <v>4528</v>
      </c>
      <c r="C9" s="1">
        <v>443232</v>
      </c>
      <c r="D9" s="9">
        <v>1.0200000000000001E-2</v>
      </c>
      <c r="E9" s="1">
        <v>54.38</v>
      </c>
      <c r="F9" s="1" t="s">
        <v>70</v>
      </c>
      <c r="G9" s="9"/>
      <c r="H9" s="1" t="s">
        <v>27</v>
      </c>
      <c r="I9" s="1">
        <v>8107</v>
      </c>
      <c r="J9" s="1">
        <v>526244</v>
      </c>
      <c r="K9" s="9">
        <v>1.54E-2</v>
      </c>
      <c r="L9" s="13">
        <v>0</v>
      </c>
      <c r="M9" t="s">
        <v>101</v>
      </c>
      <c r="P9" t="s">
        <v>27</v>
      </c>
      <c r="Q9" s="1">
        <v>11198</v>
      </c>
      <c r="R9" s="1">
        <v>574486</v>
      </c>
      <c r="S9" s="9">
        <v>1.95E-2</v>
      </c>
      <c r="T9" s="13">
        <v>3.14</v>
      </c>
      <c r="U9" t="s">
        <v>134</v>
      </c>
    </row>
    <row r="10" spans="1:21" x14ac:dyDescent="0.3">
      <c r="A10" t="s">
        <v>50</v>
      </c>
      <c r="B10" s="1">
        <v>734</v>
      </c>
      <c r="C10" s="1">
        <v>42945</v>
      </c>
      <c r="D10" s="9">
        <v>1.7100000000000001E-2</v>
      </c>
      <c r="E10" s="13">
        <v>9.2200000000000006</v>
      </c>
      <c r="F10" t="s">
        <v>71</v>
      </c>
      <c r="G10" s="9"/>
      <c r="H10" t="s">
        <v>50</v>
      </c>
      <c r="I10" s="1">
        <v>1704</v>
      </c>
      <c r="J10" s="1">
        <v>50161</v>
      </c>
      <c r="K10" s="9">
        <v>3.4000000000000002E-2</v>
      </c>
      <c r="L10" s="13">
        <v>2.15</v>
      </c>
      <c r="M10" t="s">
        <v>102</v>
      </c>
      <c r="P10" t="s">
        <v>50</v>
      </c>
      <c r="Q10" s="1">
        <v>3098</v>
      </c>
      <c r="R10" s="1">
        <v>57692</v>
      </c>
      <c r="S10" s="9">
        <v>5.3699999999999998E-2</v>
      </c>
      <c r="T10" s="13">
        <v>1.98</v>
      </c>
      <c r="U10" t="s">
        <v>135</v>
      </c>
    </row>
    <row r="11" spans="1:21" x14ac:dyDescent="0.3">
      <c r="A11" t="s">
        <v>25</v>
      </c>
      <c r="B11" s="1">
        <v>9498</v>
      </c>
      <c r="C11" s="1">
        <v>479527</v>
      </c>
      <c r="D11" s="9">
        <v>1.9800000000000002E-2</v>
      </c>
      <c r="E11" s="1">
        <v>11.21</v>
      </c>
      <c r="F11" s="1" t="s">
        <v>72</v>
      </c>
      <c r="G11" s="9"/>
      <c r="H11" s="1" t="s">
        <v>25</v>
      </c>
      <c r="I11" s="1">
        <v>29651</v>
      </c>
      <c r="J11" s="1">
        <v>591118</v>
      </c>
      <c r="K11" s="9">
        <v>5.0200000000000002E-2</v>
      </c>
      <c r="L11" s="13">
        <v>0.46</v>
      </c>
      <c r="M11" t="s">
        <v>103</v>
      </c>
      <c r="P11" t="s">
        <v>25</v>
      </c>
      <c r="Q11" s="1">
        <v>42675</v>
      </c>
      <c r="R11" s="1">
        <v>675640</v>
      </c>
      <c r="S11" s="9">
        <v>6.3200000000000006E-2</v>
      </c>
      <c r="T11" s="13">
        <v>0.21</v>
      </c>
      <c r="U11" t="s">
        <v>136</v>
      </c>
    </row>
    <row r="12" spans="1:21" x14ac:dyDescent="0.3">
      <c r="A12" t="s">
        <v>24</v>
      </c>
      <c r="B12" s="1">
        <v>1</v>
      </c>
      <c r="C12" s="1">
        <v>12852</v>
      </c>
      <c r="D12" s="9">
        <v>1E-4</v>
      </c>
      <c r="E12" s="1"/>
      <c r="F12" s="1" t="s">
        <v>73</v>
      </c>
      <c r="G12" s="9"/>
      <c r="H12" s="1" t="s">
        <v>24</v>
      </c>
      <c r="I12" s="1">
        <v>3</v>
      </c>
      <c r="J12" s="1">
        <v>14268</v>
      </c>
      <c r="K12" s="9">
        <v>2.0000000000000001E-4</v>
      </c>
      <c r="L12" s="13">
        <v>-1</v>
      </c>
      <c r="M12" t="s">
        <v>104</v>
      </c>
      <c r="P12" t="s">
        <v>24</v>
      </c>
      <c r="Q12">
        <v>9</v>
      </c>
      <c r="R12" s="1">
        <v>16972</v>
      </c>
      <c r="S12" s="9">
        <v>5.0000000000000001E-4</v>
      </c>
      <c r="T12" s="13">
        <v>1</v>
      </c>
      <c r="U12" t="s">
        <v>137</v>
      </c>
    </row>
    <row r="13" spans="1:21" x14ac:dyDescent="0.3">
      <c r="A13" t="s">
        <v>49</v>
      </c>
      <c r="B13" s="1">
        <v>0</v>
      </c>
      <c r="C13" s="1">
        <v>19439</v>
      </c>
      <c r="D13" s="9">
        <v>0</v>
      </c>
      <c r="E13" s="1"/>
      <c r="F13" s="1" t="s">
        <v>68</v>
      </c>
      <c r="G13" s="9"/>
      <c r="H13" s="1" t="s">
        <v>49</v>
      </c>
      <c r="I13" s="1">
        <v>65</v>
      </c>
      <c r="J13" s="1">
        <v>24446</v>
      </c>
      <c r="K13" s="9">
        <v>2.7000000000000001E-3</v>
      </c>
      <c r="M13" t="s">
        <v>105</v>
      </c>
      <c r="P13" t="s">
        <v>49</v>
      </c>
      <c r="Q13">
        <v>275</v>
      </c>
      <c r="R13" s="1">
        <v>27422</v>
      </c>
      <c r="S13" s="9">
        <v>0.01</v>
      </c>
      <c r="T13" s="13">
        <v>6.25</v>
      </c>
      <c r="U13" t="s">
        <v>138</v>
      </c>
    </row>
    <row r="14" spans="1:21" x14ac:dyDescent="0.3">
      <c r="A14" t="s">
        <v>23</v>
      </c>
      <c r="B14">
        <v>4</v>
      </c>
      <c r="C14" s="1">
        <v>22193</v>
      </c>
      <c r="D14" s="9">
        <v>2.0000000000000001E-4</v>
      </c>
      <c r="E14" s="1">
        <v>-1</v>
      </c>
      <c r="F14" s="1" t="s">
        <v>74</v>
      </c>
      <c r="G14" s="9"/>
      <c r="H14" t="s">
        <v>23</v>
      </c>
      <c r="I14">
        <v>40</v>
      </c>
      <c r="J14" s="1">
        <v>31362</v>
      </c>
      <c r="K14" s="9">
        <v>1.2999999999999999E-3</v>
      </c>
      <c r="L14" s="13">
        <v>-0.83</v>
      </c>
      <c r="M14" t="s">
        <v>106</v>
      </c>
      <c r="P14" t="s">
        <v>23</v>
      </c>
      <c r="Q14">
        <v>133</v>
      </c>
      <c r="R14" s="1">
        <v>36628</v>
      </c>
      <c r="S14" s="9">
        <v>3.5999999999999999E-3</v>
      </c>
      <c r="T14" s="13">
        <v>0.4</v>
      </c>
      <c r="U14" t="s">
        <v>139</v>
      </c>
    </row>
    <row r="15" spans="1:21" x14ac:dyDescent="0.3">
      <c r="A15" t="s">
        <v>22</v>
      </c>
      <c r="B15" s="1">
        <v>25</v>
      </c>
      <c r="C15" s="1">
        <v>36129</v>
      </c>
      <c r="D15" s="9">
        <v>6.9999999999999999E-4</v>
      </c>
      <c r="E15" s="1">
        <v>0</v>
      </c>
      <c r="F15" s="1" t="s">
        <v>75</v>
      </c>
      <c r="G15" s="9"/>
      <c r="H15" s="1" t="s">
        <v>22</v>
      </c>
      <c r="I15" s="1">
        <v>148</v>
      </c>
      <c r="J15" s="1">
        <v>49962</v>
      </c>
      <c r="K15" s="9">
        <v>3.0000000000000001E-3</v>
      </c>
      <c r="L15" s="13">
        <v>0.5</v>
      </c>
      <c r="M15" t="s">
        <v>107</v>
      </c>
      <c r="P15" t="s">
        <v>22</v>
      </c>
      <c r="Q15">
        <v>126</v>
      </c>
      <c r="R15" s="1">
        <v>18422</v>
      </c>
      <c r="S15" s="9">
        <v>6.7999999999999996E-3</v>
      </c>
      <c r="T15" s="13">
        <v>0</v>
      </c>
      <c r="U15" t="s">
        <v>140</v>
      </c>
    </row>
    <row r="16" spans="1:21" x14ac:dyDescent="0.3">
      <c r="A16" t="s">
        <v>21</v>
      </c>
      <c r="B16" s="1">
        <v>48374</v>
      </c>
      <c r="C16" s="1">
        <v>1667002</v>
      </c>
      <c r="D16" s="9">
        <v>2.9000000000000001E-2</v>
      </c>
      <c r="E16" s="1">
        <v>21.42</v>
      </c>
      <c r="F16" s="1" t="s">
        <v>76</v>
      </c>
      <c r="G16" s="9"/>
      <c r="H16" s="1" t="s">
        <v>21</v>
      </c>
      <c r="I16" s="1">
        <v>150502</v>
      </c>
      <c r="J16" s="1">
        <v>2140433</v>
      </c>
      <c r="K16" s="9">
        <v>7.0300000000000001E-2</v>
      </c>
      <c r="L16" s="13">
        <v>1.39</v>
      </c>
      <c r="M16" t="s">
        <v>108</v>
      </c>
      <c r="P16" t="s">
        <v>21</v>
      </c>
      <c r="Q16" s="1">
        <v>197169</v>
      </c>
      <c r="R16" s="1">
        <v>2293994</v>
      </c>
      <c r="S16" s="9">
        <v>8.5999999999999993E-2</v>
      </c>
      <c r="T16" s="13">
        <v>1.07</v>
      </c>
      <c r="U16" t="s">
        <v>141</v>
      </c>
    </row>
    <row r="17" spans="1:21" x14ac:dyDescent="0.3">
      <c r="A17" t="s">
        <v>20</v>
      </c>
      <c r="B17" s="1">
        <v>7916</v>
      </c>
      <c r="C17" s="1">
        <v>967179</v>
      </c>
      <c r="D17" s="9">
        <v>8.2000000000000007E-3</v>
      </c>
      <c r="E17" s="1">
        <v>11.62</v>
      </c>
      <c r="F17" s="1" t="s">
        <v>77</v>
      </c>
      <c r="G17" s="9"/>
      <c r="H17" s="1" t="s">
        <v>20</v>
      </c>
      <c r="I17" s="1">
        <v>27840</v>
      </c>
      <c r="J17" s="1">
        <v>1245337</v>
      </c>
      <c r="K17" s="9">
        <v>2.24E-2</v>
      </c>
      <c r="L17" s="13">
        <v>1.45</v>
      </c>
      <c r="M17" t="s">
        <v>109</v>
      </c>
      <c r="P17" t="s">
        <v>20</v>
      </c>
      <c r="Q17" s="1">
        <v>43223</v>
      </c>
      <c r="R17" s="1">
        <v>1286182</v>
      </c>
      <c r="S17" s="9">
        <v>3.3599999999999998E-2</v>
      </c>
      <c r="T17" s="13">
        <v>1.88</v>
      </c>
      <c r="U17" t="s">
        <v>142</v>
      </c>
    </row>
    <row r="18" spans="1:21" x14ac:dyDescent="0.3">
      <c r="A18" t="s">
        <v>48</v>
      </c>
      <c r="B18" s="1">
        <v>12</v>
      </c>
      <c r="C18" s="1">
        <v>2911</v>
      </c>
      <c r="D18" s="9">
        <v>4.1000000000000003E-3</v>
      </c>
      <c r="E18" s="1"/>
      <c r="F18" s="1" t="s">
        <v>78</v>
      </c>
      <c r="G18" s="9"/>
      <c r="H18" s="1" t="s">
        <v>48</v>
      </c>
      <c r="I18" s="1">
        <v>25</v>
      </c>
      <c r="J18" s="1">
        <v>4379</v>
      </c>
      <c r="K18" s="9">
        <v>5.7000000000000002E-3</v>
      </c>
      <c r="M18" t="s">
        <v>110</v>
      </c>
      <c r="P18" t="s">
        <v>48</v>
      </c>
      <c r="Q18">
        <v>31</v>
      </c>
      <c r="R18" s="1">
        <v>3206</v>
      </c>
      <c r="S18" s="9">
        <v>9.7000000000000003E-3</v>
      </c>
      <c r="U18" t="s">
        <v>143</v>
      </c>
    </row>
    <row r="19" spans="1:21" x14ac:dyDescent="0.3">
      <c r="A19" t="s">
        <v>18</v>
      </c>
      <c r="B19" s="1">
        <v>13639</v>
      </c>
      <c r="C19" s="1">
        <v>689575</v>
      </c>
      <c r="D19" s="9">
        <v>1.9800000000000002E-2</v>
      </c>
      <c r="E19" s="13">
        <v>5.28</v>
      </c>
      <c r="F19" t="s">
        <v>79</v>
      </c>
      <c r="G19" s="9"/>
      <c r="H19" t="s">
        <v>18</v>
      </c>
      <c r="I19" s="1">
        <v>49483</v>
      </c>
      <c r="J19" s="1">
        <v>736988</v>
      </c>
      <c r="K19" s="9">
        <v>6.7100000000000007E-2</v>
      </c>
      <c r="L19" s="13">
        <v>1.48</v>
      </c>
      <c r="M19" t="s">
        <v>111</v>
      </c>
      <c r="P19" t="s">
        <v>18</v>
      </c>
      <c r="Q19" s="1">
        <v>73938</v>
      </c>
      <c r="R19" s="1">
        <v>638114</v>
      </c>
      <c r="S19" s="9">
        <v>0.1159</v>
      </c>
      <c r="T19" s="13">
        <v>0.75</v>
      </c>
      <c r="U19" t="s">
        <v>144</v>
      </c>
    </row>
    <row r="20" spans="1:21" x14ac:dyDescent="0.3">
      <c r="A20" t="s">
        <v>17</v>
      </c>
      <c r="B20" s="1">
        <v>43111</v>
      </c>
      <c r="C20" s="1">
        <v>1007894</v>
      </c>
      <c r="D20" s="9">
        <v>4.2799999999999998E-2</v>
      </c>
      <c r="E20" s="1">
        <v>3.59</v>
      </c>
      <c r="F20" s="1" t="s">
        <v>80</v>
      </c>
      <c r="G20" s="9"/>
      <c r="H20" s="1" t="s">
        <v>17</v>
      </c>
      <c r="I20" s="1">
        <v>108895</v>
      </c>
      <c r="J20" s="1">
        <v>1404447</v>
      </c>
      <c r="K20" s="9">
        <v>7.7499999999999999E-2</v>
      </c>
      <c r="L20" s="13">
        <v>0.55000000000000004</v>
      </c>
      <c r="M20" t="s">
        <v>112</v>
      </c>
      <c r="P20" t="s">
        <v>17</v>
      </c>
      <c r="Q20" s="1">
        <v>160989</v>
      </c>
      <c r="R20" s="1">
        <v>1581988</v>
      </c>
      <c r="S20" s="9">
        <v>0.1018</v>
      </c>
      <c r="T20" s="13">
        <v>1.31</v>
      </c>
      <c r="U20" t="s">
        <v>145</v>
      </c>
    </row>
    <row r="21" spans="1:21" x14ac:dyDescent="0.3">
      <c r="A21" t="s">
        <v>16</v>
      </c>
      <c r="B21" s="1">
        <v>2713</v>
      </c>
      <c r="C21" s="1">
        <v>411613</v>
      </c>
      <c r="D21" s="9">
        <v>6.6E-3</v>
      </c>
      <c r="E21" s="1">
        <v>6.37</v>
      </c>
      <c r="F21" s="1" t="s">
        <v>81</v>
      </c>
      <c r="G21" s="9"/>
      <c r="H21" s="1" t="s">
        <v>16</v>
      </c>
      <c r="I21" s="1">
        <v>7918</v>
      </c>
      <c r="J21" s="1">
        <v>458262</v>
      </c>
      <c r="K21" s="9">
        <v>1.7299999999999999E-2</v>
      </c>
      <c r="L21" s="13">
        <v>0.85</v>
      </c>
      <c r="M21" t="s">
        <v>113</v>
      </c>
      <c r="P21" t="s">
        <v>16</v>
      </c>
      <c r="Q21" s="1">
        <v>7830</v>
      </c>
      <c r="R21" s="1">
        <v>495011</v>
      </c>
      <c r="S21" s="9">
        <v>1.5800000000000002E-2</v>
      </c>
      <c r="T21" s="13">
        <v>0.21</v>
      </c>
      <c r="U21" t="s">
        <v>146</v>
      </c>
    </row>
    <row r="22" spans="1:21" x14ac:dyDescent="0.3">
      <c r="A22" t="s">
        <v>47</v>
      </c>
      <c r="B22" s="1">
        <v>1434</v>
      </c>
      <c r="C22" s="1">
        <v>133943</v>
      </c>
      <c r="D22" s="9">
        <v>1.0699999999999999E-2</v>
      </c>
      <c r="E22" s="13">
        <v>9.5</v>
      </c>
      <c r="F22" t="s">
        <v>82</v>
      </c>
      <c r="G22" s="9"/>
      <c r="H22" t="s">
        <v>47</v>
      </c>
      <c r="I22" s="1">
        <v>2254</v>
      </c>
      <c r="J22" s="1">
        <v>141251</v>
      </c>
      <c r="K22" s="9">
        <v>1.6E-2</v>
      </c>
      <c r="L22" s="13">
        <v>0.68</v>
      </c>
      <c r="M22" t="s">
        <v>114</v>
      </c>
      <c r="P22" t="s">
        <v>47</v>
      </c>
      <c r="Q22" s="1">
        <v>2283</v>
      </c>
      <c r="R22" s="1">
        <v>139359</v>
      </c>
      <c r="S22" s="9">
        <v>1.6400000000000001E-2</v>
      </c>
      <c r="T22" s="13">
        <v>0.46</v>
      </c>
      <c r="U22" t="s">
        <v>147</v>
      </c>
    </row>
    <row r="23" spans="1:21" x14ac:dyDescent="0.3">
      <c r="A23" t="s">
        <v>14</v>
      </c>
      <c r="B23">
        <v>443</v>
      </c>
      <c r="C23" s="1">
        <v>98266</v>
      </c>
      <c r="D23" s="9">
        <v>4.4999999999999997E-3</v>
      </c>
      <c r="E23" s="13">
        <v>5.4</v>
      </c>
      <c r="F23" t="s">
        <v>83</v>
      </c>
      <c r="G23" s="9"/>
      <c r="H23" t="s">
        <v>14</v>
      </c>
      <c r="I23" s="1">
        <v>1104</v>
      </c>
      <c r="J23" s="1">
        <v>110016</v>
      </c>
      <c r="K23" s="9">
        <v>0.01</v>
      </c>
      <c r="L23" s="13">
        <v>-0.03</v>
      </c>
      <c r="M23" t="s">
        <v>115</v>
      </c>
      <c r="P23" t="s">
        <v>14</v>
      </c>
      <c r="Q23" s="1">
        <v>1048</v>
      </c>
      <c r="R23" s="1">
        <v>117084</v>
      </c>
      <c r="S23" s="9">
        <v>8.9999999999999993E-3</v>
      </c>
      <c r="T23" s="13">
        <v>0.02</v>
      </c>
      <c r="U23" t="s">
        <v>148</v>
      </c>
    </row>
    <row r="24" spans="1:21" x14ac:dyDescent="0.3">
      <c r="A24" t="s">
        <v>13</v>
      </c>
      <c r="B24" s="1">
        <v>5926</v>
      </c>
      <c r="C24" s="1">
        <v>528591</v>
      </c>
      <c r="D24" s="9">
        <v>1.12E-2</v>
      </c>
      <c r="E24" s="13">
        <v>8.98</v>
      </c>
      <c r="F24" t="s">
        <v>84</v>
      </c>
      <c r="G24" s="9"/>
      <c r="H24" t="s">
        <v>13</v>
      </c>
      <c r="I24" s="1">
        <v>13078</v>
      </c>
      <c r="J24" s="1">
        <v>642148</v>
      </c>
      <c r="K24" s="9">
        <v>2.0400000000000001E-2</v>
      </c>
      <c r="L24" s="13">
        <v>-0.03</v>
      </c>
      <c r="M24" t="s">
        <v>116</v>
      </c>
      <c r="P24" t="s">
        <v>13</v>
      </c>
      <c r="Q24" s="1">
        <v>11793</v>
      </c>
      <c r="R24" s="1">
        <v>732029</v>
      </c>
      <c r="S24" s="9">
        <v>1.61E-2</v>
      </c>
      <c r="T24" s="13">
        <v>0.45</v>
      </c>
      <c r="U24" t="s">
        <v>149</v>
      </c>
    </row>
    <row r="25" spans="1:21" x14ac:dyDescent="0.3">
      <c r="A25" t="s">
        <v>12</v>
      </c>
      <c r="B25" s="1">
        <v>18026</v>
      </c>
      <c r="C25" s="1">
        <v>1094872</v>
      </c>
      <c r="D25" s="9">
        <v>1.6500000000000001E-2</v>
      </c>
      <c r="E25" s="13">
        <v>32.49</v>
      </c>
      <c r="F25" t="s">
        <v>85</v>
      </c>
      <c r="G25" s="9"/>
      <c r="H25" t="s">
        <v>12</v>
      </c>
      <c r="I25" s="1">
        <v>79004</v>
      </c>
      <c r="J25" s="1">
        <v>1439692</v>
      </c>
      <c r="K25" s="9">
        <v>5.4899999999999997E-2</v>
      </c>
      <c r="L25" s="13">
        <v>0.21</v>
      </c>
      <c r="M25" t="s">
        <v>117</v>
      </c>
      <c r="P25" t="s">
        <v>12</v>
      </c>
      <c r="Q25" s="1">
        <v>84359</v>
      </c>
      <c r="R25" s="1">
        <v>1590987</v>
      </c>
      <c r="S25" s="9">
        <v>5.2999999999999999E-2</v>
      </c>
      <c r="T25" s="13">
        <v>0.04</v>
      </c>
      <c r="U25" t="s">
        <v>150</v>
      </c>
    </row>
    <row r="26" spans="1:21" x14ac:dyDescent="0.3">
      <c r="A26" t="s">
        <v>11</v>
      </c>
      <c r="B26" s="1">
        <v>1778</v>
      </c>
      <c r="C26" s="1">
        <v>48372</v>
      </c>
      <c r="D26" s="9">
        <v>3.6799999999999999E-2</v>
      </c>
      <c r="E26" s="1">
        <v>6.41</v>
      </c>
      <c r="F26" s="1" t="s">
        <v>86</v>
      </c>
      <c r="G26" s="9"/>
      <c r="H26" s="1" t="s">
        <v>11</v>
      </c>
      <c r="I26" s="1">
        <v>7107</v>
      </c>
      <c r="J26" s="1">
        <v>73074</v>
      </c>
      <c r="K26" s="9">
        <v>9.7299999999999998E-2</v>
      </c>
      <c r="L26" s="13">
        <v>1.33</v>
      </c>
      <c r="M26" t="s">
        <v>118</v>
      </c>
      <c r="P26" t="s">
        <v>11</v>
      </c>
      <c r="Q26" s="1">
        <v>10799</v>
      </c>
      <c r="R26" s="1">
        <v>78524</v>
      </c>
      <c r="S26" s="9">
        <v>0.13750000000000001</v>
      </c>
      <c r="T26" s="13">
        <v>1.47</v>
      </c>
      <c r="U26" t="s">
        <v>151</v>
      </c>
    </row>
    <row r="27" spans="1:21" x14ac:dyDescent="0.3">
      <c r="A27" t="s">
        <v>46</v>
      </c>
      <c r="B27">
        <v>35</v>
      </c>
      <c r="C27" s="1">
        <v>12413</v>
      </c>
      <c r="D27" s="9">
        <v>2.8E-3</v>
      </c>
      <c r="E27" s="1">
        <v>5</v>
      </c>
      <c r="F27" s="1" t="s">
        <v>87</v>
      </c>
      <c r="G27" s="9"/>
      <c r="H27" s="1" t="s">
        <v>46</v>
      </c>
      <c r="I27" s="1">
        <v>122</v>
      </c>
      <c r="J27" s="1">
        <v>14584</v>
      </c>
      <c r="K27" s="9">
        <v>8.3999999999999995E-3</v>
      </c>
      <c r="L27" s="13">
        <v>0.4</v>
      </c>
      <c r="M27" t="s">
        <v>119</v>
      </c>
      <c r="P27" t="s">
        <v>46</v>
      </c>
      <c r="Q27">
        <v>198</v>
      </c>
      <c r="R27" s="1">
        <v>16400</v>
      </c>
      <c r="S27" s="9">
        <v>1.21E-2</v>
      </c>
      <c r="T27" s="13">
        <v>3.83</v>
      </c>
      <c r="U27" t="s">
        <v>152</v>
      </c>
    </row>
    <row r="28" spans="1:21" x14ac:dyDescent="0.3">
      <c r="A28" t="s">
        <v>10</v>
      </c>
      <c r="B28" s="1">
        <v>16535</v>
      </c>
      <c r="C28" s="1">
        <v>401540</v>
      </c>
      <c r="D28" s="9">
        <v>4.1200000000000001E-2</v>
      </c>
      <c r="E28" s="1">
        <v>10.14</v>
      </c>
      <c r="F28" s="1" t="s">
        <v>88</v>
      </c>
      <c r="G28" s="9"/>
      <c r="H28" s="1" t="s">
        <v>10</v>
      </c>
      <c r="I28" s="1">
        <v>44053</v>
      </c>
      <c r="J28" s="1">
        <v>580548</v>
      </c>
      <c r="K28" s="9">
        <v>7.5899999999999995E-2</v>
      </c>
      <c r="L28" s="13">
        <v>0.56999999999999995</v>
      </c>
      <c r="M28" t="s">
        <v>120</v>
      </c>
      <c r="P28" t="s">
        <v>10</v>
      </c>
      <c r="Q28" s="1">
        <v>46724</v>
      </c>
      <c r="R28" s="1">
        <v>606348</v>
      </c>
      <c r="S28" s="9">
        <v>7.7100000000000002E-2</v>
      </c>
      <c r="T28" s="13">
        <v>0.79</v>
      </c>
      <c r="U28" t="s">
        <v>153</v>
      </c>
    </row>
    <row r="29" spans="1:21" x14ac:dyDescent="0.3">
      <c r="A29" t="s">
        <v>8</v>
      </c>
      <c r="B29" s="1">
        <v>4534</v>
      </c>
      <c r="C29" s="1">
        <v>390272</v>
      </c>
      <c r="D29" s="9">
        <v>1.1599999999999999E-2</v>
      </c>
      <c r="E29" s="13">
        <v>26.17</v>
      </c>
      <c r="F29" t="s">
        <v>89</v>
      </c>
      <c r="G29" s="9"/>
      <c r="H29" t="s">
        <v>8</v>
      </c>
      <c r="I29" s="1">
        <v>20730</v>
      </c>
      <c r="J29" s="1">
        <v>441649</v>
      </c>
      <c r="K29" s="9">
        <v>4.6899999999999997E-2</v>
      </c>
      <c r="L29" s="13">
        <v>0.61</v>
      </c>
      <c r="M29" t="s">
        <v>121</v>
      </c>
      <c r="P29" t="s">
        <v>8</v>
      </c>
      <c r="Q29" s="1">
        <v>28540</v>
      </c>
      <c r="R29" s="1">
        <v>503068</v>
      </c>
      <c r="S29" s="9">
        <v>5.67E-2</v>
      </c>
      <c r="T29" s="13">
        <v>1.26</v>
      </c>
      <c r="U29" t="s">
        <v>154</v>
      </c>
    </row>
    <row r="30" spans="1:21" x14ac:dyDescent="0.3">
      <c r="A30" t="s">
        <v>7</v>
      </c>
      <c r="B30" s="1">
        <v>411</v>
      </c>
      <c r="C30" s="1">
        <v>36954</v>
      </c>
      <c r="D30" s="9">
        <v>1.11E-2</v>
      </c>
      <c r="E30" s="1">
        <v>7.63</v>
      </c>
      <c r="F30" s="1" t="s">
        <v>90</v>
      </c>
      <c r="G30" s="9"/>
      <c r="H30" s="1" t="s">
        <v>7</v>
      </c>
      <c r="I30" s="1">
        <v>1991</v>
      </c>
      <c r="J30" s="1">
        <v>48527</v>
      </c>
      <c r="K30" s="9">
        <v>4.1000000000000002E-2</v>
      </c>
      <c r="L30" s="13">
        <v>5.57</v>
      </c>
      <c r="M30" t="s">
        <v>122</v>
      </c>
      <c r="P30" t="s">
        <v>7</v>
      </c>
      <c r="Q30" s="1">
        <v>2877</v>
      </c>
      <c r="R30" s="1">
        <v>45147</v>
      </c>
      <c r="S30" s="9">
        <v>6.3700000000000007E-2</v>
      </c>
      <c r="T30" s="13">
        <v>0.78</v>
      </c>
      <c r="U30" t="s">
        <v>155</v>
      </c>
    </row>
    <row r="31" spans="1:21" x14ac:dyDescent="0.3">
      <c r="A31" t="s">
        <v>6</v>
      </c>
      <c r="B31" s="1">
        <v>4829</v>
      </c>
      <c r="C31" s="1">
        <v>892873</v>
      </c>
      <c r="D31" s="9">
        <v>5.4000000000000003E-3</v>
      </c>
      <c r="E31" s="1">
        <v>25.27</v>
      </c>
      <c r="F31" s="1" t="s">
        <v>91</v>
      </c>
      <c r="G31" s="9"/>
      <c r="H31" s="1" t="s">
        <v>6</v>
      </c>
      <c r="I31" s="1">
        <v>11121</v>
      </c>
      <c r="J31" s="1">
        <v>1022797</v>
      </c>
      <c r="K31" s="9">
        <v>1.09E-2</v>
      </c>
      <c r="L31" s="13">
        <v>1.79</v>
      </c>
      <c r="M31" t="s">
        <v>123</v>
      </c>
      <c r="P31" t="s">
        <v>6</v>
      </c>
      <c r="Q31" s="1">
        <v>15069</v>
      </c>
      <c r="R31" s="1">
        <v>1132703</v>
      </c>
      <c r="S31" s="9">
        <v>1.3299999999999999E-2</v>
      </c>
      <c r="T31" s="13">
        <v>1.65</v>
      </c>
      <c r="U31" t="s">
        <v>156</v>
      </c>
    </row>
    <row r="32" spans="1:21" x14ac:dyDescent="0.3">
      <c r="A32" t="s">
        <v>5</v>
      </c>
      <c r="B32">
        <v>730</v>
      </c>
      <c r="C32" s="1">
        <v>379450</v>
      </c>
      <c r="D32" s="9">
        <v>1.9E-3</v>
      </c>
      <c r="E32" s="13">
        <v>24.86</v>
      </c>
      <c r="F32" t="s">
        <v>92</v>
      </c>
      <c r="G32" s="9"/>
      <c r="H32" t="s">
        <v>5</v>
      </c>
      <c r="I32" s="1">
        <v>2191</v>
      </c>
      <c r="J32" s="1">
        <v>476195</v>
      </c>
      <c r="K32" s="9">
        <v>4.5999999999999999E-3</v>
      </c>
      <c r="L32" s="13">
        <v>0.42</v>
      </c>
      <c r="M32" t="s">
        <v>124</v>
      </c>
      <c r="P32" t="s">
        <v>5</v>
      </c>
      <c r="Q32" s="1">
        <v>3497</v>
      </c>
      <c r="R32" s="1">
        <v>547626</v>
      </c>
      <c r="S32" s="9">
        <v>6.4000000000000003E-3</v>
      </c>
      <c r="T32" s="13">
        <v>3.14</v>
      </c>
      <c r="U32" t="s">
        <v>157</v>
      </c>
    </row>
    <row r="33" spans="1:21" x14ac:dyDescent="0.3">
      <c r="A33" t="s">
        <v>4</v>
      </c>
      <c r="B33" s="1">
        <v>0</v>
      </c>
      <c r="C33" s="1">
        <v>19929</v>
      </c>
      <c r="D33" s="9">
        <v>0</v>
      </c>
      <c r="E33" s="1"/>
      <c r="F33" s="1" t="s">
        <v>68</v>
      </c>
      <c r="G33" s="9"/>
      <c r="H33" s="1" t="s">
        <v>4</v>
      </c>
      <c r="I33" s="1">
        <v>2</v>
      </c>
      <c r="J33" s="1">
        <v>23726</v>
      </c>
      <c r="K33" s="9">
        <v>1E-4</v>
      </c>
      <c r="M33" t="s">
        <v>125</v>
      </c>
      <c r="P33" t="s">
        <v>4</v>
      </c>
      <c r="Q33">
        <v>31</v>
      </c>
      <c r="R33" s="1">
        <v>27892</v>
      </c>
      <c r="S33" s="9">
        <v>1.1000000000000001E-3</v>
      </c>
      <c r="T33" s="13">
        <v>0</v>
      </c>
      <c r="U33" t="s">
        <v>158</v>
      </c>
    </row>
    <row r="34" spans="1:21" x14ac:dyDescent="0.3">
      <c r="A34" t="s">
        <v>3</v>
      </c>
      <c r="B34" s="1">
        <v>13928</v>
      </c>
      <c r="C34" s="1">
        <v>772748</v>
      </c>
      <c r="D34" s="9">
        <v>1.7999999999999999E-2</v>
      </c>
      <c r="E34" s="1">
        <v>5.98</v>
      </c>
      <c r="F34" s="1" t="s">
        <v>93</v>
      </c>
      <c r="G34" s="9"/>
      <c r="H34" s="1" t="s">
        <v>3</v>
      </c>
      <c r="I34" s="1">
        <v>30311</v>
      </c>
      <c r="J34" s="1">
        <v>728258</v>
      </c>
      <c r="K34" s="9">
        <v>4.1599999999999998E-2</v>
      </c>
      <c r="L34" s="13">
        <v>0.32</v>
      </c>
      <c r="M34" t="s">
        <v>126</v>
      </c>
      <c r="P34" t="s">
        <v>3</v>
      </c>
      <c r="Q34" s="1">
        <v>33183</v>
      </c>
      <c r="R34" s="1">
        <v>782865</v>
      </c>
      <c r="S34" s="9">
        <v>4.24E-2</v>
      </c>
      <c r="T34" s="13">
        <v>0.98</v>
      </c>
      <c r="U34" t="s">
        <v>159</v>
      </c>
    </row>
    <row r="35" spans="1:21" x14ac:dyDescent="0.3">
      <c r="A35" t="s">
        <v>45</v>
      </c>
      <c r="B35" s="1">
        <v>22</v>
      </c>
      <c r="C35" s="1">
        <v>5148</v>
      </c>
      <c r="D35" s="9">
        <v>4.3E-3</v>
      </c>
      <c r="E35" s="1">
        <v>-0.78</v>
      </c>
      <c r="F35" s="1" t="s">
        <v>94</v>
      </c>
      <c r="G35" s="9"/>
      <c r="H35" s="1" t="s">
        <v>45</v>
      </c>
      <c r="I35" s="1">
        <v>23</v>
      </c>
      <c r="J35" s="1">
        <v>6534</v>
      </c>
      <c r="K35" s="9">
        <v>3.5000000000000001E-3</v>
      </c>
      <c r="L35" s="13">
        <v>1</v>
      </c>
      <c r="M35" t="s">
        <v>127</v>
      </c>
      <c r="P35" t="s">
        <v>45</v>
      </c>
      <c r="Q35">
        <v>35</v>
      </c>
      <c r="R35" s="1">
        <v>7203</v>
      </c>
      <c r="S35" s="9">
        <v>4.8999999999999998E-3</v>
      </c>
      <c r="T35" s="13">
        <v>2</v>
      </c>
      <c r="U35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F379-4F10-44BB-998F-6360800F03E2}">
  <dimension ref="A1:K37"/>
  <sheetViews>
    <sheetView topLeftCell="A5" workbookViewId="0">
      <selection activeCell="B13" sqref="B13"/>
    </sheetView>
  </sheetViews>
  <sheetFormatPr defaultRowHeight="14.4" x14ac:dyDescent="0.3"/>
  <cols>
    <col min="1" max="1" width="14.5546875" bestFit="1" customWidth="1"/>
    <col min="2" max="2" width="13.109375" customWidth="1"/>
    <col min="3" max="3" width="15.5546875" bestFit="1" customWidth="1"/>
    <col min="4" max="4" width="14.88671875" bestFit="1" customWidth="1"/>
    <col min="5" max="5" width="10.44140625" customWidth="1"/>
    <col min="6" max="6" width="15.5546875" bestFit="1" customWidth="1"/>
    <col min="7" max="7" width="14.88671875" bestFit="1" customWidth="1"/>
  </cols>
  <sheetData>
    <row r="1" spans="1:11" x14ac:dyDescent="0.3">
      <c r="B1" s="60" t="s">
        <v>55</v>
      </c>
      <c r="C1" s="60"/>
      <c r="D1" s="60"/>
      <c r="G1" s="10"/>
    </row>
    <row r="2" spans="1:11" x14ac:dyDescent="0.3">
      <c r="A2" t="s">
        <v>42</v>
      </c>
      <c r="B2" t="s">
        <v>43</v>
      </c>
      <c r="C2" t="s">
        <v>54</v>
      </c>
      <c r="D2" t="s">
        <v>44</v>
      </c>
      <c r="E2" t="s">
        <v>43</v>
      </c>
      <c r="F2" t="s">
        <v>54</v>
      </c>
      <c r="G2" t="s">
        <v>44</v>
      </c>
    </row>
    <row r="3" spans="1:11" x14ac:dyDescent="0.3">
      <c r="A3" t="s">
        <v>21</v>
      </c>
      <c r="B3" s="1">
        <v>396045</v>
      </c>
      <c r="C3" s="1">
        <v>6101429</v>
      </c>
      <c r="D3" s="9">
        <v>6.4899999999999999E-2</v>
      </c>
      <c r="E3" s="1">
        <v>197169</v>
      </c>
      <c r="F3" s="1">
        <v>2293994</v>
      </c>
      <c r="G3" s="9">
        <v>8.5999999999999993E-2</v>
      </c>
    </row>
    <row r="4" spans="1:11" x14ac:dyDescent="0.3">
      <c r="A4" t="s">
        <v>17</v>
      </c>
      <c r="B4" s="1">
        <v>312995</v>
      </c>
      <c r="C4" s="1">
        <v>3994329</v>
      </c>
      <c r="D4" s="9">
        <v>7.8399999999999997E-2</v>
      </c>
      <c r="E4" s="1">
        <v>160989</v>
      </c>
      <c r="F4" s="1">
        <v>1581988</v>
      </c>
      <c r="G4" s="9">
        <v>0.1018</v>
      </c>
    </row>
    <row r="5" spans="1:11" x14ac:dyDescent="0.3">
      <c r="A5" t="s">
        <v>30</v>
      </c>
      <c r="B5" s="1">
        <v>200062</v>
      </c>
      <c r="C5" s="1">
        <v>4652363</v>
      </c>
      <c r="D5" s="9">
        <v>4.2999999999999997E-2</v>
      </c>
      <c r="E5" s="1">
        <v>94314</v>
      </c>
      <c r="F5" s="1">
        <v>1716940</v>
      </c>
      <c r="G5" s="9">
        <v>5.4899999999999997E-2</v>
      </c>
    </row>
    <row r="6" spans="1:11" x14ac:dyDescent="0.3">
      <c r="A6" t="s">
        <v>12</v>
      </c>
      <c r="B6" s="1">
        <v>181389</v>
      </c>
      <c r="C6" s="1">
        <v>4125551</v>
      </c>
      <c r="D6" s="9">
        <v>4.3999999999999997E-2</v>
      </c>
      <c r="E6" s="1">
        <v>84359</v>
      </c>
      <c r="F6" s="1">
        <v>1590987</v>
      </c>
      <c r="G6" s="9">
        <v>5.2999999999999999E-2</v>
      </c>
    </row>
    <row r="7" spans="1:11" x14ac:dyDescent="0.3">
      <c r="A7" t="s">
        <v>28</v>
      </c>
      <c r="B7" s="1">
        <v>150366</v>
      </c>
      <c r="C7" s="1">
        <v>3307591</v>
      </c>
      <c r="D7" s="9">
        <v>4.5499999999999999E-2</v>
      </c>
      <c r="E7" s="1">
        <v>66444</v>
      </c>
      <c r="F7" s="1">
        <v>1300476</v>
      </c>
      <c r="G7" s="9">
        <v>5.11E-2</v>
      </c>
    </row>
    <row r="8" spans="1:11" x14ac:dyDescent="0.3">
      <c r="A8" t="s">
        <v>18</v>
      </c>
      <c r="B8" s="1">
        <v>137060</v>
      </c>
      <c r="C8" s="1">
        <v>2064677</v>
      </c>
      <c r="D8" s="9">
        <v>6.6400000000000001E-2</v>
      </c>
      <c r="E8" s="1">
        <v>73938</v>
      </c>
      <c r="F8" s="1">
        <v>638114</v>
      </c>
      <c r="G8" s="9">
        <v>0.1159</v>
      </c>
    </row>
    <row r="9" spans="1:11" x14ac:dyDescent="0.3">
      <c r="A9" t="s">
        <v>10</v>
      </c>
      <c r="B9" s="1">
        <v>107312</v>
      </c>
      <c r="C9" s="1">
        <v>1588436</v>
      </c>
      <c r="D9" s="9">
        <v>6.7599999999999993E-2</v>
      </c>
      <c r="E9" s="1">
        <v>46724</v>
      </c>
      <c r="F9" s="1">
        <v>606348</v>
      </c>
      <c r="G9" s="9">
        <v>7.7100000000000002E-2</v>
      </c>
    </row>
    <row r="10" spans="1:11" x14ac:dyDescent="0.3">
      <c r="A10" t="s">
        <v>32</v>
      </c>
      <c r="B10" s="1">
        <v>95203</v>
      </c>
      <c r="C10" s="1">
        <v>8127084</v>
      </c>
      <c r="D10" s="9">
        <v>1.17E-2</v>
      </c>
      <c r="E10" s="1">
        <v>57758</v>
      </c>
      <c r="F10" s="1">
        <v>2932347</v>
      </c>
      <c r="G10" s="9">
        <v>1.9699999999999999E-2</v>
      </c>
    </row>
    <row r="11" spans="1:11" x14ac:dyDescent="0.3">
      <c r="A11" t="s">
        <v>25</v>
      </c>
      <c r="B11" s="1">
        <v>81824</v>
      </c>
      <c r="C11" s="1">
        <v>1746285</v>
      </c>
      <c r="D11" s="9">
        <v>4.6899999999999997E-2</v>
      </c>
      <c r="E11" s="1">
        <v>42675</v>
      </c>
      <c r="F11" s="1">
        <v>675640</v>
      </c>
      <c r="G11" s="9">
        <v>6.3200000000000006E-2</v>
      </c>
    </row>
    <row r="12" spans="1:11" x14ac:dyDescent="0.3">
      <c r="A12" t="s">
        <v>20</v>
      </c>
      <c r="B12" s="1">
        <v>78979</v>
      </c>
      <c r="C12" s="1">
        <v>3498698</v>
      </c>
      <c r="D12" s="9">
        <v>2.2599999999999999E-2</v>
      </c>
      <c r="E12" s="1">
        <v>43223</v>
      </c>
      <c r="F12" s="1">
        <v>1286182</v>
      </c>
      <c r="G12" s="9">
        <v>3.3599999999999998E-2</v>
      </c>
    </row>
    <row r="14" spans="1:11" x14ac:dyDescent="0.3">
      <c r="A14" t="s">
        <v>3</v>
      </c>
      <c r="B14" s="1">
        <v>13928</v>
      </c>
      <c r="C14" s="1">
        <v>772748</v>
      </c>
      <c r="D14" s="9">
        <v>1.7999999999999999E-2</v>
      </c>
      <c r="E14" s="1">
        <v>30311</v>
      </c>
      <c r="F14" s="1">
        <v>728258</v>
      </c>
      <c r="G14" s="9">
        <v>4.1599999999999998E-2</v>
      </c>
      <c r="H14" s="1">
        <v>33183</v>
      </c>
      <c r="I14" s="1">
        <v>782865</v>
      </c>
      <c r="J14" s="9">
        <v>4.24E-2</v>
      </c>
      <c r="K14" s="1">
        <f t="shared" ref="K14:K37" si="0">SUM(B14,E14,H14)</f>
        <v>77422</v>
      </c>
    </row>
    <row r="15" spans="1:11" x14ac:dyDescent="0.3">
      <c r="A15" t="s">
        <v>8</v>
      </c>
      <c r="B15" s="1">
        <v>4534</v>
      </c>
      <c r="C15" s="1">
        <v>390272</v>
      </c>
      <c r="D15" s="9">
        <v>1.1599999999999999E-2</v>
      </c>
      <c r="E15" s="1">
        <v>20730</v>
      </c>
      <c r="F15" s="1">
        <v>441649</v>
      </c>
      <c r="G15" s="9">
        <v>4.6899999999999997E-2</v>
      </c>
      <c r="H15" s="1">
        <v>28540</v>
      </c>
      <c r="I15" s="1">
        <v>503068</v>
      </c>
      <c r="J15" s="9">
        <v>5.67E-2</v>
      </c>
      <c r="K15" s="1">
        <f t="shared" si="0"/>
        <v>53804</v>
      </c>
    </row>
    <row r="16" spans="1:11" x14ac:dyDescent="0.3">
      <c r="A16" t="s">
        <v>6</v>
      </c>
      <c r="B16" s="1">
        <v>4829</v>
      </c>
      <c r="C16" s="1">
        <v>892873</v>
      </c>
      <c r="D16" s="9">
        <v>5.4000000000000003E-3</v>
      </c>
      <c r="E16" s="1">
        <v>11121</v>
      </c>
      <c r="F16" s="1">
        <v>1022797</v>
      </c>
      <c r="G16" s="9">
        <v>1.09E-2</v>
      </c>
      <c r="H16" s="1">
        <v>15069</v>
      </c>
      <c r="I16" s="1">
        <v>1132703</v>
      </c>
      <c r="J16" s="9">
        <v>1.3299999999999999E-2</v>
      </c>
      <c r="K16" s="1">
        <f t="shared" si="0"/>
        <v>31019</v>
      </c>
    </row>
    <row r="17" spans="1:11" x14ac:dyDescent="0.3">
      <c r="A17" t="s">
        <v>13</v>
      </c>
      <c r="B17" s="1">
        <v>5926</v>
      </c>
      <c r="C17" s="1">
        <v>528591</v>
      </c>
      <c r="D17" s="9">
        <v>1.12E-2</v>
      </c>
      <c r="E17" s="1">
        <v>13078</v>
      </c>
      <c r="F17" s="1">
        <v>642148</v>
      </c>
      <c r="G17" s="9">
        <v>2.0400000000000001E-2</v>
      </c>
      <c r="H17" s="1">
        <v>11793</v>
      </c>
      <c r="I17" s="1">
        <v>732029</v>
      </c>
      <c r="J17" s="9">
        <v>1.61E-2</v>
      </c>
      <c r="K17" s="1">
        <f t="shared" si="0"/>
        <v>30797</v>
      </c>
    </row>
    <row r="18" spans="1:11" x14ac:dyDescent="0.3">
      <c r="A18" t="s">
        <v>34</v>
      </c>
      <c r="B18" s="1">
        <v>2685</v>
      </c>
      <c r="C18" s="1">
        <v>860709</v>
      </c>
      <c r="D18" s="9">
        <v>3.0999999999999999E-3</v>
      </c>
      <c r="E18" s="1">
        <v>11011</v>
      </c>
      <c r="F18" s="1">
        <v>913558</v>
      </c>
      <c r="G18" s="9">
        <v>1.21E-2</v>
      </c>
      <c r="H18" s="1">
        <v>16864</v>
      </c>
      <c r="I18" s="1">
        <v>961909</v>
      </c>
      <c r="J18" s="9">
        <v>1.7500000000000002E-2</v>
      </c>
      <c r="K18" s="1">
        <f t="shared" si="0"/>
        <v>30560</v>
      </c>
    </row>
    <row r="19" spans="1:11" x14ac:dyDescent="0.3">
      <c r="A19" t="s">
        <v>27</v>
      </c>
      <c r="B19" s="1">
        <v>4528</v>
      </c>
      <c r="C19" s="1">
        <v>443232</v>
      </c>
      <c r="D19" s="9">
        <v>1.0200000000000001E-2</v>
      </c>
      <c r="E19" s="1">
        <v>8107</v>
      </c>
      <c r="F19" s="1">
        <v>526244</v>
      </c>
      <c r="G19" s="9">
        <v>1.54E-2</v>
      </c>
      <c r="H19" s="1">
        <v>11198</v>
      </c>
      <c r="I19" s="1">
        <v>574486</v>
      </c>
      <c r="J19" s="9">
        <v>1.95E-2</v>
      </c>
      <c r="K19" s="1">
        <f t="shared" si="0"/>
        <v>23833</v>
      </c>
    </row>
    <row r="20" spans="1:11" x14ac:dyDescent="0.3">
      <c r="A20" t="s">
        <v>11</v>
      </c>
      <c r="B20" s="1">
        <v>1778</v>
      </c>
      <c r="C20" s="1">
        <v>48372</v>
      </c>
      <c r="D20" s="9">
        <v>3.6799999999999999E-2</v>
      </c>
      <c r="E20" s="1">
        <v>7107</v>
      </c>
      <c r="F20" s="1">
        <v>73074</v>
      </c>
      <c r="G20" s="9">
        <v>9.7299999999999998E-2</v>
      </c>
      <c r="H20" s="1">
        <v>10799</v>
      </c>
      <c r="I20" s="1">
        <v>78524</v>
      </c>
      <c r="J20" s="9">
        <v>0.13750000000000001</v>
      </c>
      <c r="K20" s="1">
        <f t="shared" si="0"/>
        <v>19684</v>
      </c>
    </row>
    <row r="21" spans="1:11" x14ac:dyDescent="0.3">
      <c r="A21" t="s">
        <v>16</v>
      </c>
      <c r="B21" s="1">
        <v>2713</v>
      </c>
      <c r="C21" s="1">
        <v>411613</v>
      </c>
      <c r="D21" s="9">
        <v>6.6E-3</v>
      </c>
      <c r="E21" s="1">
        <v>7918</v>
      </c>
      <c r="F21" s="1">
        <v>458262</v>
      </c>
      <c r="G21" s="9">
        <v>1.7299999999999999E-2</v>
      </c>
      <c r="H21" s="1">
        <v>7830</v>
      </c>
      <c r="I21" s="1">
        <v>495011</v>
      </c>
      <c r="J21" s="9">
        <v>1.5800000000000002E-2</v>
      </c>
      <c r="K21" s="1">
        <f t="shared" si="0"/>
        <v>18461</v>
      </c>
    </row>
    <row r="22" spans="1:11" x14ac:dyDescent="0.3">
      <c r="A22" t="s">
        <v>33</v>
      </c>
      <c r="B22" s="1">
        <v>2079</v>
      </c>
      <c r="C22" s="1">
        <v>173331</v>
      </c>
      <c r="D22" s="9">
        <v>1.2E-2</v>
      </c>
      <c r="E22" s="1">
        <v>6712</v>
      </c>
      <c r="F22" s="1">
        <v>216265</v>
      </c>
      <c r="G22" s="9">
        <v>3.1E-2</v>
      </c>
      <c r="H22" s="1">
        <v>6336</v>
      </c>
      <c r="I22" s="1">
        <v>233111</v>
      </c>
      <c r="J22" s="9">
        <v>2.7199999999999998E-2</v>
      </c>
      <c r="K22" s="1">
        <f t="shared" si="0"/>
        <v>15127</v>
      </c>
    </row>
    <row r="23" spans="1:11" x14ac:dyDescent="0.3">
      <c r="A23" t="s">
        <v>5</v>
      </c>
      <c r="B23">
        <v>730</v>
      </c>
      <c r="C23" s="1">
        <v>379450</v>
      </c>
      <c r="D23" s="9">
        <v>1.9E-3</v>
      </c>
      <c r="E23" s="1">
        <v>2191</v>
      </c>
      <c r="F23" s="1">
        <v>476195</v>
      </c>
      <c r="G23" s="9">
        <v>4.5999999999999999E-3</v>
      </c>
      <c r="H23" s="1">
        <v>3497</v>
      </c>
      <c r="I23" s="1">
        <v>547626</v>
      </c>
      <c r="J23" s="9">
        <v>6.4000000000000003E-3</v>
      </c>
      <c r="K23" s="1">
        <f t="shared" si="0"/>
        <v>6418</v>
      </c>
    </row>
    <row r="24" spans="1:11" x14ac:dyDescent="0.3">
      <c r="A24" t="s">
        <v>47</v>
      </c>
      <c r="B24" s="1">
        <v>1434</v>
      </c>
      <c r="C24" s="1">
        <v>133943</v>
      </c>
      <c r="D24" s="9">
        <v>1.0699999999999999E-2</v>
      </c>
      <c r="E24" s="1">
        <v>2254</v>
      </c>
      <c r="F24" s="1">
        <v>141251</v>
      </c>
      <c r="G24" s="9">
        <v>1.6E-2</v>
      </c>
      <c r="H24" s="1">
        <v>2283</v>
      </c>
      <c r="I24" s="1">
        <v>139359</v>
      </c>
      <c r="J24" s="9">
        <v>1.6400000000000001E-2</v>
      </c>
      <c r="K24" s="1">
        <f t="shared" si="0"/>
        <v>5971</v>
      </c>
    </row>
    <row r="25" spans="1:11" x14ac:dyDescent="0.3">
      <c r="A25" t="s">
        <v>50</v>
      </c>
      <c r="B25" s="1">
        <v>734</v>
      </c>
      <c r="C25" s="1">
        <v>42945</v>
      </c>
      <c r="D25" s="9">
        <v>1.7100000000000001E-2</v>
      </c>
      <c r="E25" s="1">
        <v>1704</v>
      </c>
      <c r="F25" s="1">
        <v>50161</v>
      </c>
      <c r="G25" s="9">
        <v>3.4000000000000002E-2</v>
      </c>
      <c r="H25" s="1">
        <v>3098</v>
      </c>
      <c r="I25" s="1">
        <v>57692</v>
      </c>
      <c r="J25" s="9">
        <v>5.3699999999999998E-2</v>
      </c>
      <c r="K25" s="1">
        <f t="shared" si="0"/>
        <v>5536</v>
      </c>
    </row>
    <row r="26" spans="1:11" x14ac:dyDescent="0.3">
      <c r="A26" t="s">
        <v>7</v>
      </c>
      <c r="B26" s="1">
        <v>411</v>
      </c>
      <c r="C26" s="1">
        <v>36954</v>
      </c>
      <c r="D26" s="9">
        <v>1.11E-2</v>
      </c>
      <c r="E26" s="1">
        <v>1991</v>
      </c>
      <c r="F26" s="1">
        <v>48527</v>
      </c>
      <c r="G26" s="9">
        <v>4.1000000000000002E-2</v>
      </c>
      <c r="H26" s="1">
        <v>2877</v>
      </c>
      <c r="I26" s="1">
        <v>45147</v>
      </c>
      <c r="J26" s="9">
        <v>6.3700000000000007E-2</v>
      </c>
      <c r="K26" s="1">
        <f t="shared" si="0"/>
        <v>5279</v>
      </c>
    </row>
    <row r="27" spans="1:11" x14ac:dyDescent="0.3">
      <c r="A27" t="s">
        <v>14</v>
      </c>
      <c r="B27">
        <v>443</v>
      </c>
      <c r="C27" s="1">
        <v>98266</v>
      </c>
      <c r="D27" s="9">
        <v>4.4999999999999997E-3</v>
      </c>
      <c r="E27" s="1">
        <v>1104</v>
      </c>
      <c r="F27" s="1">
        <v>110016</v>
      </c>
      <c r="G27" s="9">
        <v>0.01</v>
      </c>
      <c r="H27" s="1">
        <v>1048</v>
      </c>
      <c r="I27" s="1">
        <v>117084</v>
      </c>
      <c r="J27" s="9">
        <v>8.9999999999999993E-3</v>
      </c>
      <c r="K27" s="1">
        <f t="shared" si="0"/>
        <v>2595</v>
      </c>
    </row>
    <row r="28" spans="1:11" x14ac:dyDescent="0.3">
      <c r="A28" t="s">
        <v>31</v>
      </c>
      <c r="B28" s="1">
        <v>28</v>
      </c>
      <c r="C28" s="1">
        <v>37735</v>
      </c>
      <c r="D28" s="9">
        <v>6.9999999999999999E-4</v>
      </c>
      <c r="E28">
        <v>230</v>
      </c>
      <c r="F28" s="1">
        <v>41034</v>
      </c>
      <c r="G28" s="9">
        <v>5.5999999999999999E-3</v>
      </c>
      <c r="H28">
        <v>304</v>
      </c>
      <c r="I28" s="1">
        <v>46447</v>
      </c>
      <c r="J28" s="9">
        <v>6.4999999999999997E-3</v>
      </c>
      <c r="K28" s="1">
        <f t="shared" si="0"/>
        <v>562</v>
      </c>
    </row>
    <row r="29" spans="1:11" x14ac:dyDescent="0.3">
      <c r="A29" t="s">
        <v>46</v>
      </c>
      <c r="B29">
        <v>35</v>
      </c>
      <c r="C29" s="1">
        <v>12413</v>
      </c>
      <c r="D29" s="9">
        <v>2.8E-3</v>
      </c>
      <c r="E29" s="1">
        <v>122</v>
      </c>
      <c r="F29" s="1">
        <v>14584</v>
      </c>
      <c r="G29" s="9">
        <v>8.3999999999999995E-3</v>
      </c>
      <c r="H29">
        <v>198</v>
      </c>
      <c r="I29" s="1">
        <v>16400</v>
      </c>
      <c r="J29" s="9">
        <v>1.21E-2</v>
      </c>
      <c r="K29" s="1">
        <f t="shared" si="0"/>
        <v>355</v>
      </c>
    </row>
    <row r="30" spans="1:11" x14ac:dyDescent="0.3">
      <c r="A30" t="s">
        <v>49</v>
      </c>
      <c r="B30" s="1">
        <v>0</v>
      </c>
      <c r="C30" s="1">
        <v>19439</v>
      </c>
      <c r="D30" s="9">
        <v>0</v>
      </c>
      <c r="E30" s="1">
        <v>65</v>
      </c>
      <c r="F30" s="1">
        <v>24446</v>
      </c>
      <c r="G30" s="9">
        <v>2.7000000000000001E-3</v>
      </c>
      <c r="H30">
        <v>275</v>
      </c>
      <c r="I30" s="1">
        <v>27422</v>
      </c>
      <c r="J30" s="9">
        <v>0.01</v>
      </c>
      <c r="K30" s="1">
        <f t="shared" si="0"/>
        <v>340</v>
      </c>
    </row>
    <row r="31" spans="1:11" x14ac:dyDescent="0.3">
      <c r="A31" t="s">
        <v>22</v>
      </c>
      <c r="B31" s="1">
        <v>25</v>
      </c>
      <c r="C31" s="1">
        <v>36129</v>
      </c>
      <c r="D31" s="9">
        <v>6.9999999999999999E-4</v>
      </c>
      <c r="E31" s="1">
        <v>148</v>
      </c>
      <c r="F31" s="1">
        <v>49962</v>
      </c>
      <c r="G31" s="9">
        <v>3.0000000000000001E-3</v>
      </c>
      <c r="H31">
        <v>126</v>
      </c>
      <c r="I31" s="1">
        <v>18422</v>
      </c>
      <c r="J31" s="9">
        <v>6.7999999999999996E-3</v>
      </c>
      <c r="K31" s="1">
        <f t="shared" si="0"/>
        <v>299</v>
      </c>
    </row>
    <row r="32" spans="1:11" x14ac:dyDescent="0.3">
      <c r="A32" t="s">
        <v>23</v>
      </c>
      <c r="B32">
        <v>4</v>
      </c>
      <c r="C32" s="1">
        <v>22193</v>
      </c>
      <c r="D32" s="9">
        <v>2.0000000000000001E-4</v>
      </c>
      <c r="E32">
        <v>40</v>
      </c>
      <c r="F32" s="1">
        <v>31362</v>
      </c>
      <c r="G32" s="9">
        <v>1.2999999999999999E-3</v>
      </c>
      <c r="H32">
        <v>133</v>
      </c>
      <c r="I32" s="1">
        <v>36628</v>
      </c>
      <c r="J32" s="9">
        <v>3.5999999999999999E-3</v>
      </c>
      <c r="K32" s="1">
        <f t="shared" si="0"/>
        <v>177</v>
      </c>
    </row>
    <row r="33" spans="1:11" x14ac:dyDescent="0.3">
      <c r="A33" t="s">
        <v>45</v>
      </c>
      <c r="B33" s="1">
        <v>22</v>
      </c>
      <c r="C33" s="1">
        <v>5148</v>
      </c>
      <c r="D33" s="9">
        <v>4.3E-3</v>
      </c>
      <c r="E33" s="1">
        <v>23</v>
      </c>
      <c r="F33" s="1">
        <v>6534</v>
      </c>
      <c r="G33" s="9">
        <v>3.5000000000000001E-3</v>
      </c>
      <c r="H33">
        <v>35</v>
      </c>
      <c r="I33" s="1">
        <v>7203</v>
      </c>
      <c r="J33" s="9">
        <v>4.8999999999999998E-3</v>
      </c>
      <c r="K33" s="1">
        <f t="shared" si="0"/>
        <v>80</v>
      </c>
    </row>
    <row r="34" spans="1:11" x14ac:dyDescent="0.3">
      <c r="A34" t="s">
        <v>48</v>
      </c>
      <c r="B34" s="1">
        <v>12</v>
      </c>
      <c r="C34" s="1">
        <v>2911</v>
      </c>
      <c r="D34" s="9">
        <v>4.1000000000000003E-3</v>
      </c>
      <c r="E34" s="1">
        <v>25</v>
      </c>
      <c r="F34" s="1">
        <v>4379</v>
      </c>
      <c r="G34" s="9">
        <v>5.7000000000000002E-3</v>
      </c>
      <c r="H34">
        <v>31</v>
      </c>
      <c r="I34" s="1">
        <v>3206</v>
      </c>
      <c r="J34" s="9">
        <v>9.7000000000000003E-3</v>
      </c>
      <c r="K34" s="1">
        <f t="shared" si="0"/>
        <v>68</v>
      </c>
    </row>
    <row r="35" spans="1:11" x14ac:dyDescent="0.3">
      <c r="A35" t="s">
        <v>4</v>
      </c>
      <c r="B35" s="1">
        <v>0</v>
      </c>
      <c r="C35" s="1">
        <v>19929</v>
      </c>
      <c r="D35" s="9">
        <v>0</v>
      </c>
      <c r="E35" s="1">
        <v>2</v>
      </c>
      <c r="F35" s="1">
        <v>23726</v>
      </c>
      <c r="G35" s="9">
        <v>1E-4</v>
      </c>
      <c r="H35">
        <v>31</v>
      </c>
      <c r="I35" s="1">
        <v>27892</v>
      </c>
      <c r="J35" s="9">
        <v>1.1000000000000001E-3</v>
      </c>
      <c r="K35" s="1">
        <f t="shared" si="0"/>
        <v>33</v>
      </c>
    </row>
    <row r="36" spans="1:11" x14ac:dyDescent="0.3">
      <c r="A36" t="s">
        <v>24</v>
      </c>
      <c r="B36" s="1">
        <v>1</v>
      </c>
      <c r="C36" s="1">
        <v>12852</v>
      </c>
      <c r="D36" s="9">
        <v>1E-4</v>
      </c>
      <c r="E36" s="1">
        <v>3</v>
      </c>
      <c r="F36" s="1">
        <v>14268</v>
      </c>
      <c r="G36" s="9">
        <v>2.0000000000000001E-4</v>
      </c>
      <c r="H36">
        <v>9</v>
      </c>
      <c r="I36" s="1">
        <v>16972</v>
      </c>
      <c r="J36" s="9">
        <v>5.0000000000000001E-4</v>
      </c>
      <c r="K36" s="1">
        <f t="shared" si="0"/>
        <v>13</v>
      </c>
    </row>
    <row r="37" spans="1:11" x14ac:dyDescent="0.3">
      <c r="A37" t="s">
        <v>29</v>
      </c>
      <c r="B37" s="1">
        <v>0</v>
      </c>
      <c r="C37" s="1">
        <v>8897</v>
      </c>
      <c r="D37" s="9">
        <v>0</v>
      </c>
      <c r="E37" s="1">
        <v>0</v>
      </c>
      <c r="F37" s="1">
        <v>9931</v>
      </c>
      <c r="G37" s="9">
        <v>0</v>
      </c>
      <c r="H37">
        <v>0</v>
      </c>
      <c r="I37" s="1">
        <v>10518</v>
      </c>
      <c r="J37" s="9">
        <v>0</v>
      </c>
      <c r="K37" s="1">
        <f t="shared" si="0"/>
        <v>0</v>
      </c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9131-AB5F-4BEF-9EED-5842E20AF830}">
  <dimension ref="B1:Q23"/>
  <sheetViews>
    <sheetView zoomScale="75" zoomScaleNormal="85" workbookViewId="0">
      <selection activeCell="Q27" sqref="Q27"/>
    </sheetView>
  </sheetViews>
  <sheetFormatPr defaultRowHeight="14.4" x14ac:dyDescent="0.3"/>
  <cols>
    <col min="3" max="3" width="10.6640625" bestFit="1" customWidth="1"/>
    <col min="4" max="4" width="17.44140625" customWidth="1"/>
    <col min="6" max="6" width="11" bestFit="1" customWidth="1"/>
    <col min="7" max="7" width="17.44140625" bestFit="1" customWidth="1"/>
    <col min="9" max="9" width="11" bestFit="1" customWidth="1"/>
    <col min="10" max="10" width="19.77734375" bestFit="1" customWidth="1"/>
    <col min="13" max="13" width="19" bestFit="1" customWidth="1"/>
    <col min="14" max="14" width="18.6640625" bestFit="1" customWidth="1"/>
    <col min="15" max="15" width="12.44140625" bestFit="1" customWidth="1"/>
    <col min="16" max="16" width="9.77734375" bestFit="1" customWidth="1"/>
  </cols>
  <sheetData>
    <row r="1" spans="2:17" ht="30.6" customHeight="1" thickBot="1" x14ac:dyDescent="0.35">
      <c r="C1" s="68" t="s">
        <v>163</v>
      </c>
      <c r="D1" s="69"/>
      <c r="E1" s="69"/>
      <c r="F1" s="69"/>
      <c r="G1" s="69"/>
      <c r="H1" s="69"/>
      <c r="I1" s="69"/>
      <c r="J1" s="70"/>
      <c r="K1" s="36"/>
    </row>
    <row r="2" spans="2:17" ht="15" thickBot="1" x14ac:dyDescent="0.35"/>
    <row r="3" spans="2:17" ht="15" thickBot="1" x14ac:dyDescent="0.35"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6"/>
    </row>
    <row r="4" spans="2:17" ht="15" thickBot="1" x14ac:dyDescent="0.35">
      <c r="B4" s="18"/>
      <c r="D4" s="65" t="s">
        <v>162</v>
      </c>
      <c r="E4" s="66"/>
      <c r="F4" s="66"/>
      <c r="G4" s="66"/>
      <c r="H4" s="66"/>
      <c r="I4" s="67"/>
      <c r="Q4" s="17"/>
    </row>
    <row r="5" spans="2:17" ht="15" thickBot="1" x14ac:dyDescent="0.35">
      <c r="B5" s="18"/>
      <c r="Q5" s="17"/>
    </row>
    <row r="6" spans="2:17" x14ac:dyDescent="0.3">
      <c r="B6" s="18"/>
      <c r="C6" s="77" t="s">
        <v>168</v>
      </c>
      <c r="D6" s="78"/>
      <c r="F6" s="77" t="s">
        <v>171</v>
      </c>
      <c r="G6" s="78"/>
      <c r="I6" s="71" t="s">
        <v>172</v>
      </c>
      <c r="J6" s="72"/>
      <c r="L6" s="73" t="s">
        <v>180</v>
      </c>
      <c r="M6" s="74"/>
      <c r="N6" s="55"/>
      <c r="O6" s="63" t="s">
        <v>184</v>
      </c>
      <c r="P6" s="64"/>
      <c r="Q6" s="17"/>
    </row>
    <row r="7" spans="2:17" x14ac:dyDescent="0.3">
      <c r="B7" s="18"/>
      <c r="C7" s="27" t="s">
        <v>165</v>
      </c>
      <c r="D7" s="28" t="s">
        <v>164</v>
      </c>
      <c r="F7" s="27" t="s">
        <v>165</v>
      </c>
      <c r="G7" s="28" t="s">
        <v>164</v>
      </c>
      <c r="I7" s="27" t="s">
        <v>165</v>
      </c>
      <c r="J7" s="28" t="s">
        <v>164</v>
      </c>
      <c r="L7" s="54" t="s">
        <v>179</v>
      </c>
      <c r="M7" s="52" t="s">
        <v>62</v>
      </c>
      <c r="N7" s="53" t="s">
        <v>189</v>
      </c>
      <c r="O7" s="27" t="s">
        <v>183</v>
      </c>
      <c r="P7" s="49">
        <f>((M10-M9)/M9)</f>
        <v>0.83373011692826293</v>
      </c>
      <c r="Q7" s="17"/>
    </row>
    <row r="8" spans="2:17" ht="15" thickBot="1" x14ac:dyDescent="0.35">
      <c r="B8" s="18"/>
      <c r="C8" s="29" t="s">
        <v>167</v>
      </c>
      <c r="D8" s="37">
        <v>939000000</v>
      </c>
      <c r="F8" s="34" t="s">
        <v>169</v>
      </c>
      <c r="G8" s="37">
        <v>3373500000</v>
      </c>
      <c r="I8" s="34" t="s">
        <v>173</v>
      </c>
      <c r="J8" s="37">
        <v>130557000000</v>
      </c>
      <c r="L8" s="44">
        <v>2022</v>
      </c>
      <c r="M8" s="39">
        <v>27865500000</v>
      </c>
      <c r="N8" s="45">
        <f>M8/1000000000</f>
        <v>27.865500000000001</v>
      </c>
      <c r="O8" s="32" t="s">
        <v>182</v>
      </c>
      <c r="P8" s="50">
        <f>((M10-M8)/M8)</f>
        <v>3.6852559616730365</v>
      </c>
      <c r="Q8" s="17"/>
    </row>
    <row r="9" spans="2:17" x14ac:dyDescent="0.3">
      <c r="B9" s="18"/>
      <c r="C9" s="30" t="s">
        <v>166</v>
      </c>
      <c r="D9" s="37">
        <v>5580000000</v>
      </c>
      <c r="F9" s="34" t="s">
        <v>170</v>
      </c>
      <c r="G9" s="37">
        <v>13230000000</v>
      </c>
      <c r="I9" s="34" t="s">
        <v>174</v>
      </c>
      <c r="J9" s="37">
        <v>13312500000</v>
      </c>
      <c r="L9" s="44">
        <v>2023</v>
      </c>
      <c r="M9" s="39">
        <v>71197500000</v>
      </c>
      <c r="N9" s="45">
        <f t="shared" ref="N9:N10" si="0">M9/1000000000</f>
        <v>71.197500000000005</v>
      </c>
      <c r="Q9" s="17"/>
    </row>
    <row r="10" spans="2:17" ht="15" thickBot="1" x14ac:dyDescent="0.35">
      <c r="B10" s="18"/>
      <c r="C10" s="27"/>
      <c r="D10" s="31"/>
      <c r="F10" s="27"/>
      <c r="G10" s="28"/>
      <c r="I10" s="27"/>
      <c r="J10" s="28"/>
      <c r="L10" s="46">
        <v>2024</v>
      </c>
      <c r="M10" s="47">
        <v>130557000000</v>
      </c>
      <c r="N10" s="48">
        <f t="shared" si="0"/>
        <v>130.55699999999999</v>
      </c>
      <c r="Q10" s="17"/>
    </row>
    <row r="11" spans="2:17" ht="15" thickBot="1" x14ac:dyDescent="0.35">
      <c r="B11" s="18"/>
      <c r="C11" s="32" t="s">
        <v>61</v>
      </c>
      <c r="D11" s="33">
        <f>((D9/D8)^(1/12))-1</f>
        <v>0.16010522786480341</v>
      </c>
      <c r="E11" s="26"/>
      <c r="F11" s="35" t="s">
        <v>61</v>
      </c>
      <c r="G11" s="33">
        <f>((G9/G8)^(1/12))-1</f>
        <v>0.12061541986586244</v>
      </c>
      <c r="H11" s="26"/>
      <c r="I11" s="35" t="s">
        <v>61</v>
      </c>
      <c r="J11" s="33">
        <f>((J9/J8)^(1/12))-1</f>
        <v>-0.17325491529648462</v>
      </c>
      <c r="Q11" s="17"/>
    </row>
    <row r="12" spans="2:17" ht="15" thickBot="1" x14ac:dyDescent="0.35">
      <c r="B12" s="23"/>
      <c r="C12" s="24"/>
      <c r="D12" s="38"/>
      <c r="E12" s="38"/>
      <c r="F12" s="38"/>
      <c r="G12" s="38"/>
      <c r="H12" s="38"/>
      <c r="I12" s="38"/>
      <c r="J12" s="38"/>
      <c r="K12" s="24"/>
      <c r="L12" s="24"/>
      <c r="M12" s="24"/>
      <c r="N12" s="24"/>
      <c r="O12" s="24"/>
      <c r="P12" s="24"/>
      <c r="Q12" s="25"/>
    </row>
    <row r="13" spans="2:17" ht="15" thickBot="1" x14ac:dyDescent="0.35">
      <c r="D13" s="26"/>
      <c r="E13" s="26"/>
      <c r="F13" s="26"/>
      <c r="G13" s="26"/>
      <c r="H13" s="26"/>
      <c r="I13" s="26"/>
      <c r="J13" s="26"/>
    </row>
    <row r="14" spans="2:17" ht="15" thickBot="1" x14ac:dyDescent="0.35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6"/>
    </row>
    <row r="15" spans="2:17" ht="15" thickBot="1" x14ac:dyDescent="0.35">
      <c r="B15" s="18"/>
      <c r="D15" s="65" t="s">
        <v>178</v>
      </c>
      <c r="E15" s="66"/>
      <c r="F15" s="66"/>
      <c r="G15" s="66"/>
      <c r="H15" s="66"/>
      <c r="I15" s="67"/>
      <c r="Q15" s="17"/>
    </row>
    <row r="16" spans="2:17" ht="15" thickBot="1" x14ac:dyDescent="0.35">
      <c r="B16" s="18"/>
      <c r="Q16" s="17"/>
    </row>
    <row r="17" spans="2:17" x14ac:dyDescent="0.3">
      <c r="B17" s="18"/>
      <c r="C17" s="77" t="s">
        <v>168</v>
      </c>
      <c r="D17" s="78"/>
      <c r="F17" s="77" t="s">
        <v>171</v>
      </c>
      <c r="G17" s="78"/>
      <c r="I17" s="71" t="s">
        <v>172</v>
      </c>
      <c r="J17" s="72"/>
      <c r="L17" s="75" t="s">
        <v>181</v>
      </c>
      <c r="M17" s="76"/>
      <c r="N17" s="55"/>
      <c r="O17" s="63" t="s">
        <v>184</v>
      </c>
      <c r="P17" s="64"/>
      <c r="Q17" s="17"/>
    </row>
    <row r="18" spans="2:17" x14ac:dyDescent="0.3">
      <c r="B18" s="18"/>
      <c r="C18" s="27" t="s">
        <v>165</v>
      </c>
      <c r="D18" s="28" t="s">
        <v>164</v>
      </c>
      <c r="F18" s="27" t="s">
        <v>165</v>
      </c>
      <c r="G18" s="28" t="s">
        <v>164</v>
      </c>
      <c r="I18" s="27" t="s">
        <v>165</v>
      </c>
      <c r="J18" s="28" t="s">
        <v>164</v>
      </c>
      <c r="L18" s="56" t="s">
        <v>179</v>
      </c>
      <c r="M18" s="57" t="s">
        <v>62</v>
      </c>
      <c r="N18" s="58" t="s">
        <v>188</v>
      </c>
      <c r="O18" s="27" t="s">
        <v>183</v>
      </c>
      <c r="P18" s="49">
        <f>((M21-M20)/M20)</f>
        <v>0.2860394860304189</v>
      </c>
      <c r="Q18" s="17"/>
    </row>
    <row r="19" spans="2:17" ht="15" thickBot="1" x14ac:dyDescent="0.35">
      <c r="B19" s="18"/>
      <c r="C19" s="29" t="s">
        <v>175</v>
      </c>
      <c r="D19" s="37">
        <v>483565000</v>
      </c>
      <c r="F19" s="34" t="s">
        <v>173</v>
      </c>
      <c r="G19" s="37">
        <v>4528375000</v>
      </c>
      <c r="I19" s="34" t="s">
        <v>176</v>
      </c>
      <c r="J19" s="37">
        <v>5679190000</v>
      </c>
      <c r="L19" s="27">
        <v>2022</v>
      </c>
      <c r="M19" s="39">
        <v>21468705000</v>
      </c>
      <c r="N19" s="28">
        <v>21.47</v>
      </c>
      <c r="O19" s="32" t="s">
        <v>182</v>
      </c>
      <c r="P19" s="50">
        <f>((M21-M19)/M19)</f>
        <v>2.7063027322793807</v>
      </c>
      <c r="Q19" s="17"/>
    </row>
    <row r="20" spans="2:17" x14ac:dyDescent="0.3">
      <c r="B20" s="18"/>
      <c r="C20" s="30" t="s">
        <v>170</v>
      </c>
      <c r="D20" s="37">
        <v>4623830000</v>
      </c>
      <c r="F20" s="34" t="s">
        <v>174</v>
      </c>
      <c r="G20" s="37">
        <v>7336010000</v>
      </c>
      <c r="I20" s="34" t="s">
        <v>177</v>
      </c>
      <c r="J20" s="37">
        <v>11307125000</v>
      </c>
      <c r="L20" s="27">
        <v>2023</v>
      </c>
      <c r="M20" s="39">
        <v>61871755000</v>
      </c>
      <c r="N20" s="28">
        <v>61.87</v>
      </c>
      <c r="Q20" s="17"/>
    </row>
    <row r="21" spans="2:17" ht="15" thickBot="1" x14ac:dyDescent="0.35">
      <c r="B21" s="18"/>
      <c r="C21" s="27"/>
      <c r="D21" s="31"/>
      <c r="F21" s="27"/>
      <c r="G21" s="28"/>
      <c r="I21" s="27"/>
      <c r="J21" s="28"/>
      <c r="L21" s="32">
        <v>2024</v>
      </c>
      <c r="M21" s="47">
        <v>79569520000</v>
      </c>
      <c r="N21" s="51">
        <v>79.56</v>
      </c>
      <c r="Q21" s="17"/>
    </row>
    <row r="22" spans="2:17" ht="15" thickBot="1" x14ac:dyDescent="0.35">
      <c r="B22" s="18"/>
      <c r="C22" s="32" t="s">
        <v>61</v>
      </c>
      <c r="D22" s="33">
        <f>((D20/D19)^(1/12))-1</f>
        <v>0.20701384007714863</v>
      </c>
      <c r="E22" s="26"/>
      <c r="F22" s="35" t="s">
        <v>61</v>
      </c>
      <c r="G22" s="33">
        <f>((G20/G19)^(1/12))-1</f>
        <v>4.1021728239621025E-2</v>
      </c>
      <c r="H22" s="26"/>
      <c r="I22" s="35" t="s">
        <v>61</v>
      </c>
      <c r="J22" s="33">
        <f>((J20/J19)^(1/12))-1</f>
        <v>5.9063863299353203E-2</v>
      </c>
      <c r="Q22" s="17"/>
    </row>
    <row r="23" spans="2:17" ht="15" thickBot="1" x14ac:dyDescent="0.35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5"/>
    </row>
  </sheetData>
  <mergeCells count="13">
    <mergeCell ref="O6:P6"/>
    <mergeCell ref="O17:P17"/>
    <mergeCell ref="D4:I4"/>
    <mergeCell ref="C1:J1"/>
    <mergeCell ref="I6:J6"/>
    <mergeCell ref="L6:M6"/>
    <mergeCell ref="L17:M17"/>
    <mergeCell ref="D15:I15"/>
    <mergeCell ref="C17:D17"/>
    <mergeCell ref="F17:G17"/>
    <mergeCell ref="I17:J17"/>
    <mergeCell ref="C6:D6"/>
    <mergeCell ref="F6:G6"/>
  </mergeCells>
  <phoneticPr fontId="2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51C6-56B5-45D1-99AD-8BE7548BEF2E}">
  <dimension ref="B3:F27"/>
  <sheetViews>
    <sheetView tabSelected="1" zoomScale="134" workbookViewId="0">
      <selection activeCell="B3" sqref="B3:F3"/>
    </sheetView>
  </sheetViews>
  <sheetFormatPr defaultRowHeight="14.4" x14ac:dyDescent="0.3"/>
  <cols>
    <col min="2" max="2" width="11.109375" customWidth="1"/>
    <col min="3" max="3" width="16.21875" bestFit="1" customWidth="1"/>
    <col min="4" max="4" width="15.5546875" bestFit="1" customWidth="1"/>
    <col min="5" max="5" width="14.88671875" bestFit="1" customWidth="1"/>
    <col min="6" max="6" width="14.44140625" customWidth="1"/>
    <col min="9" max="9" width="16.21875" bestFit="1" customWidth="1"/>
    <col min="10" max="10" width="14.88671875" bestFit="1" customWidth="1"/>
    <col min="11" max="11" width="14.44140625" bestFit="1" customWidth="1"/>
    <col min="12" max="12" width="12" bestFit="1" customWidth="1"/>
  </cols>
  <sheetData>
    <row r="3" spans="2:6" x14ac:dyDescent="0.3">
      <c r="B3" s="81" t="s">
        <v>42</v>
      </c>
      <c r="C3" s="81" t="s">
        <v>186</v>
      </c>
      <c r="D3" s="81" t="s">
        <v>44</v>
      </c>
      <c r="E3" s="81" t="s">
        <v>185</v>
      </c>
      <c r="F3" s="81" t="s">
        <v>187</v>
      </c>
    </row>
    <row r="4" spans="2:6" x14ac:dyDescent="0.3">
      <c r="B4" s="2" t="s">
        <v>11</v>
      </c>
      <c r="C4" s="40">
        <v>10799</v>
      </c>
      <c r="D4" s="41">
        <v>9.8400000000000001E-2</v>
      </c>
      <c r="E4" s="41">
        <v>1.4644999999999999</v>
      </c>
      <c r="F4" s="42">
        <f>C4*((1+E4)^(6))</f>
        <v>2419671.8728601309</v>
      </c>
    </row>
    <row r="5" spans="2:6" x14ac:dyDescent="0.3">
      <c r="B5" s="2" t="s">
        <v>17</v>
      </c>
      <c r="C5" s="40">
        <v>160989</v>
      </c>
      <c r="D5" s="41">
        <v>7.8399999999999997E-2</v>
      </c>
      <c r="E5" s="41">
        <v>0.93240000000000001</v>
      </c>
      <c r="F5" s="42">
        <f t="shared" ref="F5:F13" si="0">C5*((1+E5)^(6))</f>
        <v>8382592.9080984611</v>
      </c>
    </row>
    <row r="6" spans="2:6" x14ac:dyDescent="0.3">
      <c r="B6" s="2" t="s">
        <v>10</v>
      </c>
      <c r="C6" s="40">
        <v>46724</v>
      </c>
      <c r="D6" s="41">
        <v>6.7599999999999993E-2</v>
      </c>
      <c r="E6" s="41">
        <v>0.68100000000000005</v>
      </c>
      <c r="F6" s="42">
        <f t="shared" si="0"/>
        <v>1054256.5207943097</v>
      </c>
    </row>
    <row r="7" spans="2:6" x14ac:dyDescent="0.3">
      <c r="B7" s="2" t="s">
        <v>18</v>
      </c>
      <c r="C7" s="40">
        <v>73938</v>
      </c>
      <c r="D7" s="41">
        <v>6.6400000000000001E-2</v>
      </c>
      <c r="E7" s="41">
        <v>1.3283</v>
      </c>
      <c r="F7" s="42">
        <f t="shared" si="0"/>
        <v>11778807.597515354</v>
      </c>
    </row>
    <row r="8" spans="2:6" x14ac:dyDescent="0.3">
      <c r="B8" s="2" t="s">
        <v>21</v>
      </c>
      <c r="C8" s="40">
        <v>197169</v>
      </c>
      <c r="D8" s="41">
        <v>6.4899999999999999E-2</v>
      </c>
      <c r="E8" s="41">
        <v>1.0188999999999999</v>
      </c>
      <c r="F8" s="42">
        <f t="shared" si="0"/>
        <v>13351420.742219584</v>
      </c>
    </row>
    <row r="9" spans="2:6" x14ac:dyDescent="0.3">
      <c r="B9" s="2" t="s">
        <v>25</v>
      </c>
      <c r="C9" s="40">
        <v>39118</v>
      </c>
      <c r="D9" s="41">
        <v>4.6300000000000001E-2</v>
      </c>
      <c r="E9" s="41">
        <v>1.0294000000000001</v>
      </c>
      <c r="F9" s="42">
        <f t="shared" si="0"/>
        <v>2732640.9903677129</v>
      </c>
    </row>
    <row r="10" spans="2:6" x14ac:dyDescent="0.3">
      <c r="B10" s="2" t="s">
        <v>28</v>
      </c>
      <c r="C10" s="40">
        <v>84359</v>
      </c>
      <c r="D10" s="41">
        <v>4.5499999999999999E-2</v>
      </c>
      <c r="E10" s="41">
        <v>0.81869999999999998</v>
      </c>
      <c r="F10" s="42">
        <f t="shared" si="0"/>
        <v>3052796.2793477331</v>
      </c>
    </row>
    <row r="11" spans="2:6" x14ac:dyDescent="0.3">
      <c r="B11" s="2" t="s">
        <v>12</v>
      </c>
      <c r="C11" s="40">
        <v>66444</v>
      </c>
      <c r="D11" s="41">
        <v>4.3999999999999997E-2</v>
      </c>
      <c r="E11" s="41">
        <v>1.1633</v>
      </c>
      <c r="F11" s="42">
        <f t="shared" si="0"/>
        <v>6810143.6253501698</v>
      </c>
    </row>
    <row r="12" spans="2:6" x14ac:dyDescent="0.3">
      <c r="B12" s="2" t="s">
        <v>30</v>
      </c>
      <c r="C12" s="40">
        <v>94314</v>
      </c>
      <c r="D12" s="41">
        <v>4.2999999999999997E-2</v>
      </c>
      <c r="E12" s="41">
        <v>0.59950000000000003</v>
      </c>
      <c r="F12" s="42">
        <f t="shared" si="0"/>
        <v>1579361.8048133943</v>
      </c>
    </row>
    <row r="13" spans="2:6" x14ac:dyDescent="0.3">
      <c r="B13" s="2" t="s">
        <v>7</v>
      </c>
      <c r="C13" s="40">
        <v>2877</v>
      </c>
      <c r="D13" s="41">
        <v>4.0399999999999998E-2</v>
      </c>
      <c r="E13" s="41">
        <v>1.6457999999999999</v>
      </c>
      <c r="F13" s="42">
        <f t="shared" si="0"/>
        <v>986919.96486159111</v>
      </c>
    </row>
    <row r="17" spans="2:6" x14ac:dyDescent="0.3">
      <c r="B17" s="2"/>
      <c r="C17" s="2"/>
      <c r="D17" s="2"/>
      <c r="E17" s="41"/>
      <c r="F17" s="2"/>
    </row>
    <row r="18" spans="2:6" x14ac:dyDescent="0.3">
      <c r="B18" s="2"/>
      <c r="C18" s="42"/>
      <c r="D18" s="43"/>
      <c r="E18" s="41"/>
      <c r="F18" s="42"/>
    </row>
    <row r="19" spans="2:6" x14ac:dyDescent="0.3">
      <c r="B19" s="2"/>
      <c r="C19" s="42"/>
      <c r="D19" s="43"/>
      <c r="E19" s="41"/>
      <c r="F19" s="42"/>
    </row>
    <row r="20" spans="2:6" x14ac:dyDescent="0.3">
      <c r="B20" s="2"/>
      <c r="C20" s="42"/>
      <c r="D20" s="43"/>
      <c r="E20" s="41"/>
      <c r="F20" s="42"/>
    </row>
    <row r="21" spans="2:6" x14ac:dyDescent="0.3">
      <c r="B21" s="2"/>
      <c r="C21" s="42"/>
      <c r="D21" s="43"/>
      <c r="E21" s="41"/>
      <c r="F21" s="42"/>
    </row>
    <row r="22" spans="2:6" x14ac:dyDescent="0.3">
      <c r="B22" s="2"/>
      <c r="C22" s="42"/>
      <c r="D22" s="43"/>
      <c r="E22" s="41"/>
      <c r="F22" s="42"/>
    </row>
    <row r="23" spans="2:6" x14ac:dyDescent="0.3">
      <c r="B23" s="2"/>
      <c r="C23" s="42"/>
      <c r="D23" s="43"/>
      <c r="E23" s="41"/>
      <c r="F23" s="42"/>
    </row>
    <row r="24" spans="2:6" x14ac:dyDescent="0.3">
      <c r="B24" s="2"/>
      <c r="C24" s="42"/>
      <c r="D24" s="43"/>
      <c r="E24" s="41"/>
      <c r="F24" s="42"/>
    </row>
    <row r="25" spans="2:6" x14ac:dyDescent="0.3">
      <c r="B25" s="2"/>
      <c r="C25" s="42"/>
      <c r="D25" s="43"/>
      <c r="E25" s="41"/>
      <c r="F25" s="42"/>
    </row>
    <row r="26" spans="2:6" x14ac:dyDescent="0.3">
      <c r="B26" s="2"/>
      <c r="C26" s="42"/>
      <c r="D26" s="43"/>
      <c r="E26" s="41"/>
      <c r="F26" s="42"/>
    </row>
    <row r="27" spans="2:6" x14ac:dyDescent="0.3">
      <c r="B27" s="2"/>
      <c r="C27" s="42"/>
      <c r="D27" s="43"/>
      <c r="E27" s="43"/>
      <c r="F27" s="4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2 , e l e c t r i c _ v e h i c l e _ s a l e s _ b y _ s t a t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 e l e c t r i c _ v e h i c l e _ s a l e s _ b y _ s t a t e 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 e l e c t r i c _ v e h i c l e _ s a l e s _ b y _ s t a t e 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 C o l u m n s \ v e h i c l e _ c a t e g o r y 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 C o l u m n s \ e l e c t r i c _ v e h i c l e s _ s o l d 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 C o l u m n s \ t o t a l _ v e h i c l e s _ s o l d 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D a t a M a s h u p   x m l n s = " h t t p : / / s c h e m a s . m i c r o s o f t . c o m / D a t a M a s h u p " > A A A A A I E E A A B Q S w M E F A A C A A g A j B g V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j B g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Y F V m j m X J M e w E A A J I C A A A T A B w A R m 9 y b X V s Y X M v U 2 V j d G l v b j E u b S C i G A A o o B Q A A A A A A A A A A A A A A A A A A A A A A A A A A A C F U E 1 P A j E Q v Z P w H 5 r 1 A k n d i F 8 H z R 5 w V y M H B V 0 4 W b O p 3 R E a u y 3 p z B I J 4 b / b B Q x G j f Y y 0 / d e 3 s w 8 B E X a W Z Z v a + + y 3 W q 3 c C Y 9 l A x M A L 1 W x Q J m W h k o U B r A 4 m V Z I E k C l j A D 1 G 6 x 8 H J X e 9 U g K S 7 i z K m 6 A k u d G 2 0 g T p 2 l 8 M F O l F 6 I C Y J H 0 c 8 n u R h a y L x e g B h p R b U H F B n g G 7 m 5 u O 0 / D o Z 3 4 i R m 6 T C 7 v u r n g z Q X j 6 P 0 s H f c l N 5 x M b D z m o o b 5 4 u R 9 K S V n s s w Q Z S S J E J o / t k 8 V r i I u v w p A 6 M r T e C T i E e c p c 7 U l c X k j L N r q 1 y p 7 T Q 5 P z s 6 6 n H 2 U D u C n J Y G k n 0 b 3 z s L z 1 2 + j e A g G n l X B a 5 k t y D L c G c U 8 h j L l y D c M T u 8 s 0 2 L s 6 c d 3 j c m V 9 J I j w n 5 + q t l O p N 2 G h z H y z n s 7 c Z e W n x 1 v t p u 3 J D Y + W U + X 6 2 i k A m E 2 y h o W N O v O V t F m x Q + U Y J 3 2 q C f Y a l A T p 1 f / h B 8 j x U L d K Y M s o G l 8 9 O 4 2 W O j I 0 f S / C V a d 9 s t b X 8 9 8 v I D U E s B A i 0 A F A A C A A g A j B g V W S 3 e 0 R a k A A A A 9 g A A A B I A A A A A A A A A A A A A A A A A A A A A A E N v b m Z p Z y 9 Q Y W N r Y W d l L n h t b F B L A Q I t A B Q A A g A I A I w Y F V k P y u m r p A A A A O k A A A A T A A A A A A A A A A A A A A A A A P A A A A B b Q 2 9 u d G V u d F 9 U e X B l c 1 0 u e G 1 s U E s B A i 0 A F A A C A A g A j B g V W a O Z c k x 7 A Q A A k g I A A B M A A A A A A A A A A A A A A A A A 4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w A A A A A A A B n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X 3 Z l a G l j b G V f c 2 F s Z X N f Y n l f c 3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Y j Z i O T J h Z C 0 2 Y z F k L T Q 2 O D Y t O W Q z M i 0 3 Z T A y Y 2 I z M T U x M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B U M j A 6 N D c 6 N D g u O T U 3 N z M 5 N l o i I C 8 + P E V u d H J 5 I F R 5 c G U 9 I k Z p b G x D b 2 x 1 b W 5 U e X B l c y I g V m F s d W U 9 I n N D U V l H Q X d N P S I g L z 4 8 R W 5 0 c n k g V H l w Z T 0 i R m l s b E N v b H V t b k 5 h b W V z I i B W Y W x 1 Z T 0 i c 1 s m c X V v d D t k Y X R l J n F 1 b 3 Q 7 L C Z x d W 9 0 O 3 N 0 Y X R l J n F 1 b 3 Q 7 L C Z x d W 9 0 O 3 Z l a G l j b G V f Y 2 F 0 Z W d v c n k m c X V v d D s s J n F 1 b 3 Q 7 Z W x l Y 3 R y a W N f d m V o a W N s Z X N f c 2 9 s Z C Z x d W 9 0 O y w m c X V v d D t 0 b 3 R h b F 9 2 Z W h p Y 2 x l c 1 9 z b 2 x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Y 3 R y a W N f d m V o a W N s Z V 9 z Y W x l c 1 9 i e V 9 z d G F 0 Z S 9 B d X R v U m V t b 3 Z l Z E N v b H V t b n M x L n t k Y X R l L D B 9 J n F 1 b 3 Q 7 L C Z x d W 9 0 O 1 N l Y 3 R p b 2 4 x L 2 V s Z W N 0 c m l j X 3 Z l a G l j b G V f c 2 F s Z X N f Y n l f c 3 R h d G U v Q X V 0 b 1 J l b W 9 2 Z W R D b 2 x 1 b W 5 z M S 5 7 c 3 R h d G U s M X 0 m c X V v d D s s J n F 1 b 3 Q 7 U 2 V j d G l v b j E v Z W x l Y 3 R y a W N f d m V o a W N s Z V 9 z Y W x l c 1 9 i e V 9 z d G F 0 Z S 9 B d X R v U m V t b 3 Z l Z E N v b H V t b n M x L n t 2 Z W h p Y 2 x l X 2 N h d G V n b 3 J 5 L D J 9 J n F 1 b 3 Q 7 L C Z x d W 9 0 O 1 N l Y 3 R p b 2 4 x L 2 V s Z W N 0 c m l j X 3 Z l a G l j b G V f c 2 F s Z X N f Y n l f c 3 R h d G U v Q X V 0 b 1 J l b W 9 2 Z W R D b 2 x 1 b W 5 z M S 5 7 Z W x l Y 3 R y a W N f d m V o a W N s Z X N f c 2 9 s Z C w z f S Z x d W 9 0 O y w m c X V v d D t T Z W N 0 a W 9 u M S 9 l b G V j d H J p Y 1 9 2 Z W h p Y 2 x l X 3 N h b G V z X 2 J 5 X 3 N 0 Y X R l L 0 F 1 d G 9 S Z W 1 v d m V k Q 2 9 s d W 1 u c z E u e 3 R v d G F s X 3 Z l a G l j b G V z X 3 N v b G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W x l Y 3 R y a W N f d m V o a W N s Z V 9 z Y W x l c 1 9 i e V 9 z d G F 0 Z S 9 B d X R v U m V t b 3 Z l Z E N v b H V t b n M x L n t k Y X R l L D B 9 J n F 1 b 3 Q 7 L C Z x d W 9 0 O 1 N l Y 3 R p b 2 4 x L 2 V s Z W N 0 c m l j X 3 Z l a G l j b G V f c 2 F s Z X N f Y n l f c 3 R h d G U v Q X V 0 b 1 J l b W 9 2 Z W R D b 2 x 1 b W 5 z M S 5 7 c 3 R h d G U s M X 0 m c X V v d D s s J n F 1 b 3 Q 7 U 2 V j d G l v b j E v Z W x l Y 3 R y a W N f d m V o a W N s Z V 9 z Y W x l c 1 9 i e V 9 z d G F 0 Z S 9 B d X R v U m V t b 3 Z l Z E N v b H V t b n M x L n t 2 Z W h p Y 2 x l X 2 N h d G V n b 3 J 5 L D J 9 J n F 1 b 3 Q 7 L C Z x d W 9 0 O 1 N l Y 3 R p b 2 4 x L 2 V s Z W N 0 c m l j X 3 Z l a G l j b G V f c 2 F s Z X N f Y n l f c 3 R h d G U v Q X V 0 b 1 J l b W 9 2 Z W R D b 2 x 1 b W 5 z M S 5 7 Z W x l Y 3 R y a W N f d m V o a W N s Z X N f c 2 9 s Z C w z f S Z x d W 9 0 O y w m c X V v d D t T Z W N 0 a W 9 u M S 9 l b G V j d H J p Y 1 9 2 Z W h p Y 2 x l X 3 N h b G V z X 2 J 5 X 3 N 0 Y X R l L 0 F 1 d G 9 S Z W 1 v d m V k Q 2 9 s d W 1 u c z E u e 3 R v d G F s X 3 Z l a G l j b G V z X 3 N v b G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Z W N 0 c m l j X 3 Z l a G l j b G V f c 2 F s Z X N f Y n l f c 3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f d m V o a W N s Z V 9 z Y W x l c 1 9 i e V 9 z d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1 9 2 Z W h p Y 2 x l X 3 N h b G V z X 2 J 5 X 3 N 0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S F k o Q o 0 d d H q 7 e U 1 k D W U 1 E A A A A A A g A A A A A A E G Y A A A A B A A A g A A A A P A A k 6 q g H s O H g N Y F I u Y 1 m X 1 A c Y V + H a Q C v R C I P S G d J 6 3 Q A A A A A D o A A A A A C A A A g A A A A d o 0 d v / y e 2 J s k h n W m 3 O G d 4 V w 0 L 6 i w J 8 G w J 1 5 V 6 K k I p 3 h Q A A A A i t v t V p Q i r V a 7 u x Y W K G 2 e J n a s q j 3 S Z q t d G Q t h s c Q e V x h S m U G r D b L m v Y b u J n T + T R B o z u 4 o k s 7 M g W w F M V O 9 Y k q O N K h t 0 i e 8 g N X E T D / D M N F E d 4 x A A A A A x q o S P y P A Z d T 4 l F q N h d 1 u L j G u z y L 1 q i i V h w u V d T L + T C 9 / M p V 8 7 h r M P / G y 6 V 5 q k q M 5 N 4 2 E m G 1 l b J / d N 2 w p P x B I H w = = < / D a t a M a s h u p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e l e c t r i c _ v e h i c l e _ s a l e s _ b y _ s t a t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 7 7 < / i n t > < / v a l u e > < / i t e m > < i t e m > < k e y > < s t r i n g > s t a t e < / s t r i n g > < / k e y > < v a l u e > < i n t > 8 1 < / i n t > < / v a l u e > < / i t e m > < i t e m > < k e y > < s t r i n g > v e h i c l e _ c a t e g o r y < / s t r i n g > < / k e y > < v a l u e > < i n t > 1 7 2 < / i n t > < / v a l u e > < / i t e m > < i t e m > < k e y > < s t r i n g > e l e c t r i c _ v e h i c l e s _ s o l d < / s t r i n g > < / k e y > < v a l u e > < i n t > 2 0 9 < / i n t > < / v a l u e > < / i t e m > < i t e m > < k e y > < s t r i n g > t o t a l _ v e h i c l e s _ s o l d < / s t r i n g > < / k e y > < v a l u e > < i n t > 1 8 9 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 s t a t e < / s t r i n g > < / k e y > < v a l u e > < i n t > 1 < / i n t > < / v a l u e > < / i t e m > < i t e m > < k e y > < s t r i n g > v e h i c l e _ c a t e g o r y < / s t r i n g > < / k e y > < v a l u e > < i n t > 2 < / i n t > < / v a l u e > < / i t e m > < i t e m > < k e y > < s t r i n g > e l e c t r i c _ v e h i c l e s _ s o l d < / s t r i n g > < / k e y > < v a l u e > < i n t > 3 < / i n t > < / v a l u e > < / i t e m > < i t e m > < k e y > < s t r i n g > t o t a l _ v e h i c l e s _ s o l d 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 2 0 2 4 - 0 8 - 2 1 T 0 3 : 0 6 : 0 2 . 7 2 9 5 6 8 6 + 0 5 : 3 0 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e l e c t r i c _ v e h i c l e _ s a l e s _ b y _ s t a t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 e l e c t r i c _ v e h i c l e _ s a l e s _ b y _ s t a t e 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 e l e c t r i c _ v e h i c l e _ s a l e s _ b y _ s t a t e 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 e l e c t r i c _ v e h i c l e _ s a l e s _ b y _ s t a t e 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 C o l u m n s \ s t a t e < / K e y > < / D i a g r a m O b j e c t K e y > < D i a g r a m O b j e c t K e y > < K e y > C o l u m n s \ v e h i c l e _ c a t e g o r y < / K e y > < / D i a g r a m O b j e c t K e y > < D i a g r a m O b j e c t K e y > < K e y > C o l u m n s \ e l e c t r i c _ v e h i c l e s _ s o l d < / K e y > < / D i a g r a m O b j e c t K e y > < D i a g r a m O b j e c t K e y > < K e y > C o l u m n s \ t o t a l _ v e h i c l e s _ s o l d 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 C o l u m n s \ v e h i c l e _ c a t e g o r y 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 C o l u m n s \ e l e c t r i c _ v e h i c l e s _ s o l d 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 C o l u m n s \ t o t a l _ v e h i c l e s _ s o l d 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DD24F28E-D315-4E1F-B412-050F583AE862}">
  <ds:schemaRefs/>
</ds:datastoreItem>
</file>

<file path=customXml/itemProps10.xml><?xml version="1.0" encoding="utf-8"?>
<ds:datastoreItem xmlns:ds="http://schemas.openxmlformats.org/officeDocument/2006/customXml" ds:itemID="{EAF78D13-7C29-418D-9529-BEC1F9DBF4D4}">
  <ds:schemaRefs/>
</ds:datastoreItem>
</file>

<file path=customXml/itemProps11.xml><?xml version="1.0" encoding="utf-8"?>
<ds:datastoreItem xmlns:ds="http://schemas.openxmlformats.org/officeDocument/2006/customXml" ds:itemID="{550F37C1-0FD5-4ADE-8669-73D192951BAF}">
  <ds:schemaRefs/>
</ds:datastoreItem>
</file>

<file path=customXml/itemProps12.xml><?xml version="1.0" encoding="utf-8"?>
<ds:datastoreItem xmlns:ds="http://schemas.openxmlformats.org/officeDocument/2006/customXml" ds:itemID="{880DA6CD-565B-41CD-90FE-7F19EEC11C2B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C9BFC721-4900-4EEA-B1F5-4CB48D300281}">
  <ds:schemaRefs/>
</ds:datastoreItem>
</file>

<file path=customXml/itemProps14.xml><?xml version="1.0" encoding="utf-8"?>
<ds:datastoreItem xmlns:ds="http://schemas.openxmlformats.org/officeDocument/2006/customXml" ds:itemID="{EC3A8B69-6098-41B0-AD9E-F3638B549066}">
  <ds:schemaRefs/>
</ds:datastoreItem>
</file>

<file path=customXml/itemProps15.xml><?xml version="1.0" encoding="utf-8"?>
<ds:datastoreItem xmlns:ds="http://schemas.openxmlformats.org/officeDocument/2006/customXml" ds:itemID="{290E5F9A-D492-40A9-B747-7DA224A01112}">
  <ds:schemaRefs/>
</ds:datastoreItem>
</file>

<file path=customXml/itemProps16.xml><?xml version="1.0" encoding="utf-8"?>
<ds:datastoreItem xmlns:ds="http://schemas.openxmlformats.org/officeDocument/2006/customXml" ds:itemID="{D5AD58B6-6977-4010-8BCA-7390967F5FF0}">
  <ds:schemaRefs/>
</ds:datastoreItem>
</file>

<file path=customXml/itemProps17.xml><?xml version="1.0" encoding="utf-8"?>
<ds:datastoreItem xmlns:ds="http://schemas.openxmlformats.org/officeDocument/2006/customXml" ds:itemID="{DA5FD8EA-5F02-4F38-9AB1-9E71EAFC8743}">
  <ds:schemaRefs/>
</ds:datastoreItem>
</file>

<file path=customXml/itemProps18.xml><?xml version="1.0" encoding="utf-8"?>
<ds:datastoreItem xmlns:ds="http://schemas.openxmlformats.org/officeDocument/2006/customXml" ds:itemID="{6E7E8EB6-C0EB-43C7-8925-BFEB9FD2CED2}">
  <ds:schemaRefs/>
</ds:datastoreItem>
</file>

<file path=customXml/itemProps2.xml><?xml version="1.0" encoding="utf-8"?>
<ds:datastoreItem xmlns:ds="http://schemas.openxmlformats.org/officeDocument/2006/customXml" ds:itemID="{E4EF97E3-DA10-4529-BADB-44A33DAF1910}">
  <ds:schemaRefs/>
</ds:datastoreItem>
</file>

<file path=customXml/itemProps3.xml><?xml version="1.0" encoding="utf-8"?>
<ds:datastoreItem xmlns:ds="http://schemas.openxmlformats.org/officeDocument/2006/customXml" ds:itemID="{670C5331-CEEA-4230-8406-7DC2407BC216}">
  <ds:schemaRefs/>
</ds:datastoreItem>
</file>

<file path=customXml/itemProps4.xml><?xml version="1.0" encoding="utf-8"?>
<ds:datastoreItem xmlns:ds="http://schemas.openxmlformats.org/officeDocument/2006/customXml" ds:itemID="{6157FA52-2273-4F75-A14B-0CACC91335B1}">
  <ds:schemaRefs/>
</ds:datastoreItem>
</file>

<file path=customXml/itemProps5.xml><?xml version="1.0" encoding="utf-8"?>
<ds:datastoreItem xmlns:ds="http://schemas.openxmlformats.org/officeDocument/2006/customXml" ds:itemID="{294AA8F3-FC8D-4E10-A177-7B3CAD3AFD05}">
  <ds:schemaRefs/>
</ds:datastoreItem>
</file>

<file path=customXml/itemProps6.xml><?xml version="1.0" encoding="utf-8"?>
<ds:datastoreItem xmlns:ds="http://schemas.openxmlformats.org/officeDocument/2006/customXml" ds:itemID="{AD14C884-DD49-4C43-85A7-669FA462CF9E}">
  <ds:schemaRefs/>
</ds:datastoreItem>
</file>

<file path=customXml/itemProps7.xml><?xml version="1.0" encoding="utf-8"?>
<ds:datastoreItem xmlns:ds="http://schemas.openxmlformats.org/officeDocument/2006/customXml" ds:itemID="{092DFF5D-7E65-4B09-8A87-1D1EAD1CAF23}">
  <ds:schemaRefs/>
</ds:datastoreItem>
</file>

<file path=customXml/itemProps8.xml><?xml version="1.0" encoding="utf-8"?>
<ds:datastoreItem xmlns:ds="http://schemas.openxmlformats.org/officeDocument/2006/customXml" ds:itemID="{880CE7E0-6EE9-4275-AD66-A3A41591DD0E}">
  <ds:schemaRefs/>
</ds:datastoreItem>
</file>

<file path=customXml/itemProps9.xml><?xml version="1.0" encoding="utf-8"?>
<ds:datastoreItem xmlns:ds="http://schemas.openxmlformats.org/officeDocument/2006/customXml" ds:itemID="{EB5E65FE-1240-4BDE-8E6A-D6AE577E800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PCS &amp; Sales</vt:lpstr>
      <vt:lpstr>Declining Penetration Rate</vt:lpstr>
      <vt:lpstr>database all 3years</vt:lpstr>
      <vt:lpstr>Sheet2</vt:lpstr>
      <vt:lpstr>Revenue Growth</vt:lpstr>
      <vt:lpstr>prediction@2030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Hari Om</cp:lastModifiedBy>
  <cp:lastPrinted>2024-08-11T21:26:05Z</cp:lastPrinted>
  <dcterms:created xsi:type="dcterms:W3CDTF">2024-08-11T21:27:02Z</dcterms:created>
  <dcterms:modified xsi:type="dcterms:W3CDTF">2024-08-28T19:28:07Z</dcterms:modified>
</cp:coreProperties>
</file>