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mc:AlternateContent xmlns:mc="http://schemas.openxmlformats.org/markup-compatibility/2006">
    <mc:Choice Requires="x15">
      <x15ac:absPath xmlns:x15ac="http://schemas.microsoft.com/office/spreadsheetml/2010/11/ac" url="/Users/laciehendershot/Desktop/"/>
    </mc:Choice>
  </mc:AlternateContent>
  <xr:revisionPtr revIDLastSave="0" documentId="8_{E0327959-E422-0640-ABF5-AA6B652AC787}" xr6:coauthVersionLast="47" xr6:coauthVersionMax="47" xr10:uidLastSave="{00000000-0000-0000-0000-000000000000}"/>
  <bookViews>
    <workbookView xWindow="0" yWindow="500" windowWidth="28800" windowHeight="15980" xr2:uid="{00000000-000D-0000-FFFF-FFFF00000000}"/>
  </bookViews>
  <sheets>
    <sheet name="RFP" sheetId="1" r:id="rId1"/>
    <sheet name="Prev - Graphs" sheetId="3" r:id="rId2"/>
    <sheet name="Timeline" sheetId="4" r:id="rId3"/>
    <sheet name="EUR - Prevalence Data" sheetId="5" r:id="rId4"/>
    <sheet name="USA - Prevalence Data" sheetId="6" r:id="rId5"/>
    <sheet name="NON Prev -Graphs" sheetId="7" r:id="rId6"/>
    <sheet name="EUR" sheetId="8" r:id="rId7"/>
    <sheet name="USA" sheetId="9" r:id="rId8"/>
    <sheet name="Prev Data" sheetId="11" r:id="rId9"/>
    <sheet name="EUR - Prev" sheetId="12" r:id="rId10"/>
    <sheet name="USA - Prev" sheetId="13" r:id="rId11"/>
  </sheets>
  <definedNames>
    <definedName name="_xlnm._FilterDatabase" localSheetId="6" hidden="1">EUR!$A$1:$A$1000</definedName>
  </definedNames>
  <calcPr calcId="191029"/>
  <pivotCaches>
    <pivotCache cacheId="7" r:id="rId12"/>
    <pivotCache cacheId="12" r:id="rId13"/>
    <pivotCache cacheId="16"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8" i="6" l="1"/>
  <c r="C138" i="6" s="1"/>
  <c r="B137" i="6"/>
  <c r="D137" i="6" s="1"/>
  <c r="E137" i="6" s="1"/>
  <c r="B135" i="6"/>
  <c r="D135" i="6" s="1"/>
  <c r="E135" i="6" s="1"/>
  <c r="B134" i="6"/>
  <c r="C134" i="6" s="1"/>
  <c r="B133" i="6"/>
  <c r="D133" i="6" s="1"/>
  <c r="E133" i="6" s="1"/>
  <c r="B132" i="6"/>
  <c r="C132" i="6" s="1"/>
  <c r="B131" i="6"/>
  <c r="D131" i="6" s="1"/>
  <c r="E131" i="6" s="1"/>
  <c r="B130" i="6"/>
  <c r="C130" i="6" s="1"/>
  <c r="B129" i="6"/>
  <c r="D129" i="6" s="1"/>
  <c r="E129" i="6" s="1"/>
  <c r="B127" i="6"/>
  <c r="D127" i="6" s="1"/>
  <c r="E127" i="6" s="1"/>
  <c r="B126" i="6"/>
  <c r="C126" i="6" s="1"/>
  <c r="B125" i="6"/>
  <c r="D125" i="6" s="1"/>
  <c r="E125" i="6" s="1"/>
  <c r="B124" i="6"/>
  <c r="C124" i="6" s="1"/>
  <c r="B123" i="6"/>
  <c r="D123" i="6" s="1"/>
  <c r="E123" i="6" s="1"/>
  <c r="B122" i="6"/>
  <c r="C122" i="6" s="1"/>
  <c r="B121" i="6"/>
  <c r="D121" i="6" s="1"/>
  <c r="E121" i="6" s="1"/>
  <c r="B119" i="6"/>
  <c r="D119" i="6" s="1"/>
  <c r="E119" i="6" s="1"/>
  <c r="B118" i="6"/>
  <c r="C118" i="6" s="1"/>
  <c r="B117" i="6"/>
  <c r="D117" i="6" s="1"/>
  <c r="E117" i="6" s="1"/>
  <c r="B116" i="6"/>
  <c r="C116" i="6" s="1"/>
  <c r="B115" i="6"/>
  <c r="D115" i="6" s="1"/>
  <c r="E115" i="6" s="1"/>
  <c r="B114" i="6"/>
  <c r="C114" i="6" s="1"/>
  <c r="B113" i="6"/>
  <c r="D113" i="6" s="1"/>
  <c r="E113" i="6" s="1"/>
  <c r="B111" i="6"/>
  <c r="D111" i="6" s="1"/>
  <c r="E111" i="6" s="1"/>
  <c r="B110" i="6"/>
  <c r="C110" i="6" s="1"/>
  <c r="B109" i="6"/>
  <c r="D109" i="6" s="1"/>
  <c r="E109" i="6" s="1"/>
  <c r="B108" i="6"/>
  <c r="C108" i="6" s="1"/>
  <c r="B107" i="6"/>
  <c r="D107" i="6" s="1"/>
  <c r="E107" i="6" s="1"/>
  <c r="B106" i="6"/>
  <c r="C106" i="6" s="1"/>
  <c r="B105" i="6"/>
  <c r="D105" i="6" s="1"/>
  <c r="E105" i="6" s="1"/>
  <c r="B103" i="6"/>
  <c r="D103" i="6" s="1"/>
  <c r="E103" i="6" s="1"/>
  <c r="B102" i="6"/>
  <c r="C102" i="6" s="1"/>
  <c r="B101" i="6"/>
  <c r="D101" i="6" s="1"/>
  <c r="E101" i="6" s="1"/>
  <c r="B100" i="6"/>
  <c r="C100" i="6" s="1"/>
  <c r="B99" i="6"/>
  <c r="D99" i="6" s="1"/>
  <c r="E99" i="6" s="1"/>
  <c r="B98" i="6"/>
  <c r="C98" i="6" s="1"/>
  <c r="B97" i="6"/>
  <c r="D97" i="6" s="1"/>
  <c r="D93" i="6"/>
  <c r="C93" i="6"/>
  <c r="B139" i="6" s="1"/>
  <c r="E92" i="6"/>
  <c r="C92" i="6"/>
  <c r="D92" i="6" s="1"/>
  <c r="E91" i="6"/>
  <c r="D91" i="6"/>
  <c r="C91" i="6"/>
  <c r="C90" i="6"/>
  <c r="D90" i="6" s="1"/>
  <c r="C89" i="6"/>
  <c r="E89" i="6" s="1"/>
  <c r="E88" i="6"/>
  <c r="C88" i="6"/>
  <c r="D88" i="6" s="1"/>
  <c r="D87" i="6"/>
  <c r="C87" i="6"/>
  <c r="E87" i="6" s="1"/>
  <c r="C86" i="6"/>
  <c r="E86" i="6" s="1"/>
  <c r="E85" i="6"/>
  <c r="D85" i="6"/>
  <c r="C85" i="6"/>
  <c r="E84" i="6"/>
  <c r="D84" i="6"/>
  <c r="C84" i="6"/>
  <c r="E83" i="6"/>
  <c r="D83" i="6"/>
  <c r="C83" i="6"/>
  <c r="C82" i="6"/>
  <c r="D82" i="6" s="1"/>
  <c r="C81" i="6"/>
  <c r="E81" i="6" s="1"/>
  <c r="E80" i="6"/>
  <c r="C80" i="6"/>
  <c r="D80" i="6" s="1"/>
  <c r="D79" i="6"/>
  <c r="C79" i="6"/>
  <c r="E79" i="6" s="1"/>
  <c r="C78" i="6"/>
  <c r="E78" i="6" s="1"/>
  <c r="E77" i="6"/>
  <c r="D77" i="6"/>
  <c r="C77" i="6"/>
  <c r="E76" i="6"/>
  <c r="D76" i="6"/>
  <c r="C76" i="6"/>
  <c r="E75" i="6"/>
  <c r="D75" i="6"/>
  <c r="C75" i="6"/>
  <c r="C74" i="6"/>
  <c r="D74" i="6" s="1"/>
  <c r="C73" i="6"/>
  <c r="E73" i="6" s="1"/>
  <c r="E72" i="6"/>
  <c r="C72" i="6"/>
  <c r="D72" i="6" s="1"/>
  <c r="D71" i="6"/>
  <c r="C71" i="6"/>
  <c r="E71" i="6" s="1"/>
  <c r="C70" i="6"/>
  <c r="E70" i="6" s="1"/>
  <c r="E69" i="6"/>
  <c r="D69" i="6"/>
  <c r="C69" i="6"/>
  <c r="E68" i="6"/>
  <c r="D68" i="6"/>
  <c r="C68" i="6"/>
  <c r="E67" i="6"/>
  <c r="D67" i="6"/>
  <c r="C67" i="6"/>
  <c r="C66" i="6"/>
  <c r="D66" i="6" s="1"/>
  <c r="C65" i="6"/>
  <c r="E65" i="6" s="1"/>
  <c r="E64" i="6"/>
  <c r="C64" i="6"/>
  <c r="D64" i="6" s="1"/>
  <c r="D63" i="6"/>
  <c r="C63" i="6"/>
  <c r="E63" i="6" s="1"/>
  <c r="C62" i="6"/>
  <c r="E62" i="6" s="1"/>
  <c r="E61" i="6"/>
  <c r="D61" i="6"/>
  <c r="C61" i="6"/>
  <c r="E60" i="6"/>
  <c r="D60" i="6"/>
  <c r="C60" i="6"/>
  <c r="E59" i="6"/>
  <c r="D59" i="6"/>
  <c r="C59" i="6"/>
  <c r="C58" i="6"/>
  <c r="D58" i="6" s="1"/>
  <c r="C57" i="6"/>
  <c r="E57" i="6" s="1"/>
  <c r="E56" i="6"/>
  <c r="C56" i="6"/>
  <c r="D56" i="6" s="1"/>
  <c r="D55" i="6"/>
  <c r="C55" i="6"/>
  <c r="E55" i="6" s="1"/>
  <c r="C54" i="6"/>
  <c r="E54" i="6" s="1"/>
  <c r="E53" i="6"/>
  <c r="D53" i="6"/>
  <c r="C53" i="6"/>
  <c r="E52" i="6"/>
  <c r="D52" i="6"/>
  <c r="C52" i="6"/>
  <c r="E51" i="6"/>
  <c r="D51" i="6"/>
  <c r="C51" i="6"/>
  <c r="E44" i="6"/>
  <c r="F44" i="6" s="1"/>
  <c r="G44" i="6" s="1"/>
  <c r="H44" i="6" s="1"/>
  <c r="E43" i="6"/>
  <c r="F43" i="6" s="1"/>
  <c r="G43" i="6" s="1"/>
  <c r="H43" i="6" s="1"/>
  <c r="E42" i="6"/>
  <c r="F42" i="6" s="1"/>
  <c r="G42" i="6" s="1"/>
  <c r="H42" i="6" s="1"/>
  <c r="E41" i="6"/>
  <c r="F41" i="6" s="1"/>
  <c r="G41" i="6" s="1"/>
  <c r="H41" i="6" s="1"/>
  <c r="E40" i="6"/>
  <c r="F40" i="6" s="1"/>
  <c r="G40" i="6" s="1"/>
  <c r="H40" i="6" s="1"/>
  <c r="E39" i="6"/>
  <c r="F39" i="6" s="1"/>
  <c r="G39" i="6" s="1"/>
  <c r="H39" i="6" s="1"/>
  <c r="E38" i="6"/>
  <c r="F38" i="6" s="1"/>
  <c r="G38" i="6" s="1"/>
  <c r="H38" i="6" s="1"/>
  <c r="E37" i="6"/>
  <c r="F37" i="6" s="1"/>
  <c r="G37" i="6" s="1"/>
  <c r="H37" i="6" s="1"/>
  <c r="E36" i="6"/>
  <c r="F36" i="6" s="1"/>
  <c r="G36" i="6" s="1"/>
  <c r="H36" i="6" s="1"/>
  <c r="E35" i="6"/>
  <c r="F35" i="6" s="1"/>
  <c r="G35" i="6" s="1"/>
  <c r="H35" i="6" s="1"/>
  <c r="E34" i="6"/>
  <c r="F34" i="6" s="1"/>
  <c r="G34" i="6" s="1"/>
  <c r="H34" i="6" s="1"/>
  <c r="E33" i="6"/>
  <c r="F33" i="6" s="1"/>
  <c r="G33" i="6" s="1"/>
  <c r="H33" i="6" s="1"/>
  <c r="E32" i="6"/>
  <c r="F32" i="6" s="1"/>
  <c r="G32" i="6" s="1"/>
  <c r="H32" i="6" s="1"/>
  <c r="E31" i="6"/>
  <c r="F31" i="6" s="1"/>
  <c r="G31" i="6" s="1"/>
  <c r="H31" i="6" s="1"/>
  <c r="E30" i="6"/>
  <c r="F30" i="6" s="1"/>
  <c r="G30" i="6" s="1"/>
  <c r="H30" i="6" s="1"/>
  <c r="E29" i="6"/>
  <c r="F29" i="6" s="1"/>
  <c r="G29" i="6" s="1"/>
  <c r="H29" i="6" s="1"/>
  <c r="E28" i="6"/>
  <c r="F28" i="6" s="1"/>
  <c r="G28" i="6" s="1"/>
  <c r="H28" i="6" s="1"/>
  <c r="E27" i="6"/>
  <c r="F27" i="6" s="1"/>
  <c r="G27" i="6" s="1"/>
  <c r="H27" i="6" s="1"/>
  <c r="E26" i="6"/>
  <c r="F26" i="6" s="1"/>
  <c r="G26" i="6" s="1"/>
  <c r="H26" i="6" s="1"/>
  <c r="E25" i="6"/>
  <c r="F25" i="6" s="1"/>
  <c r="G25" i="6" s="1"/>
  <c r="H25" i="6" s="1"/>
  <c r="E24" i="6"/>
  <c r="F24" i="6" s="1"/>
  <c r="G24" i="6" s="1"/>
  <c r="H24" i="6" s="1"/>
  <c r="E23" i="6"/>
  <c r="F23" i="6" s="1"/>
  <c r="G23" i="6" s="1"/>
  <c r="H23" i="6" s="1"/>
  <c r="E22" i="6"/>
  <c r="F22" i="6" s="1"/>
  <c r="G22" i="6" s="1"/>
  <c r="H22" i="6" s="1"/>
  <c r="E21" i="6"/>
  <c r="F21" i="6" s="1"/>
  <c r="G21" i="6" s="1"/>
  <c r="H21" i="6" s="1"/>
  <c r="E20" i="6"/>
  <c r="F20" i="6" s="1"/>
  <c r="G20" i="6" s="1"/>
  <c r="H20" i="6" s="1"/>
  <c r="E19" i="6"/>
  <c r="F19" i="6" s="1"/>
  <c r="G19" i="6" s="1"/>
  <c r="H19" i="6" s="1"/>
  <c r="E18" i="6"/>
  <c r="F18" i="6" s="1"/>
  <c r="G18" i="6" s="1"/>
  <c r="H18" i="6" s="1"/>
  <c r="E17" i="6"/>
  <c r="F17" i="6" s="1"/>
  <c r="G17" i="6" s="1"/>
  <c r="H17" i="6" s="1"/>
  <c r="E16" i="6"/>
  <c r="F16" i="6" s="1"/>
  <c r="G16" i="6" s="1"/>
  <c r="H16" i="6" s="1"/>
  <c r="E15" i="6"/>
  <c r="F15" i="6" s="1"/>
  <c r="G15" i="6" s="1"/>
  <c r="H15" i="6" s="1"/>
  <c r="E14" i="6"/>
  <c r="F14" i="6" s="1"/>
  <c r="G14" i="6" s="1"/>
  <c r="H14" i="6" s="1"/>
  <c r="E13" i="6"/>
  <c r="F13" i="6" s="1"/>
  <c r="G13" i="6" s="1"/>
  <c r="H13" i="6" s="1"/>
  <c r="E12" i="6"/>
  <c r="F12" i="6" s="1"/>
  <c r="G12" i="6" s="1"/>
  <c r="H12" i="6" s="1"/>
  <c r="E11" i="6"/>
  <c r="F11" i="6" s="1"/>
  <c r="G11" i="6" s="1"/>
  <c r="H11" i="6" s="1"/>
  <c r="E10" i="6"/>
  <c r="F10" i="6" s="1"/>
  <c r="G10" i="6" s="1"/>
  <c r="H10" i="6" s="1"/>
  <c r="E9" i="6"/>
  <c r="F9" i="6" s="1"/>
  <c r="G9" i="6" s="1"/>
  <c r="H9" i="6" s="1"/>
  <c r="E8" i="6"/>
  <c r="F8" i="6" s="1"/>
  <c r="G8" i="6" s="1"/>
  <c r="H8" i="6" s="1"/>
  <c r="E7" i="6"/>
  <c r="F7" i="6" s="1"/>
  <c r="G7" i="6" s="1"/>
  <c r="H7" i="6" s="1"/>
  <c r="E6" i="6"/>
  <c r="F6" i="6" s="1"/>
  <c r="G6" i="6" s="1"/>
  <c r="H6" i="6" s="1"/>
  <c r="E5" i="6"/>
  <c r="F5" i="6" s="1"/>
  <c r="G5" i="6" s="1"/>
  <c r="H5" i="6" s="1"/>
  <c r="E4" i="6"/>
  <c r="F4" i="6" s="1"/>
  <c r="G4" i="6" s="1"/>
  <c r="H4" i="6" s="1"/>
  <c r="E3" i="6"/>
  <c r="F3" i="6" s="1"/>
  <c r="G3" i="6" s="1"/>
  <c r="H3" i="6" s="1"/>
  <c r="E2" i="6"/>
  <c r="F2" i="6" s="1"/>
  <c r="G2" i="6" s="1"/>
  <c r="H2" i="6" s="1"/>
  <c r="D35" i="5"/>
  <c r="E35" i="5" s="1"/>
  <c r="B35" i="5"/>
  <c r="C35" i="5" s="1"/>
  <c r="D33" i="5"/>
  <c r="E33" i="5" s="1"/>
  <c r="B33" i="5"/>
  <c r="C33" i="5" s="1"/>
  <c r="D31" i="5"/>
  <c r="E31" i="5" s="1"/>
  <c r="B31" i="5"/>
  <c r="C31" i="5" s="1"/>
  <c r="D29" i="5"/>
  <c r="E29" i="5" s="1"/>
  <c r="B29" i="5"/>
  <c r="C29" i="5" s="1"/>
  <c r="D27" i="5"/>
  <c r="B27" i="5"/>
  <c r="C27" i="5" s="1"/>
  <c r="D22" i="5"/>
  <c r="C22" i="5"/>
  <c r="E22" i="5" s="1"/>
  <c r="C21" i="5"/>
  <c r="B34" i="5" s="1"/>
  <c r="D20" i="5"/>
  <c r="C20" i="5"/>
  <c r="E20" i="5" s="1"/>
  <c r="E19" i="5"/>
  <c r="C19" i="5"/>
  <c r="D19" i="5" s="1"/>
  <c r="E18" i="5"/>
  <c r="D18" i="5"/>
  <c r="C18" i="5"/>
  <c r="C17" i="5"/>
  <c r="E17" i="5" s="1"/>
  <c r="E16" i="5"/>
  <c r="D16" i="5"/>
  <c r="C16" i="5"/>
  <c r="E15" i="5"/>
  <c r="C15" i="5"/>
  <c r="D15" i="5" s="1"/>
  <c r="D14" i="5"/>
  <c r="C14" i="5"/>
  <c r="E14" i="5" s="1"/>
  <c r="D8" i="5"/>
  <c r="E8" i="5" s="1"/>
  <c r="F8" i="5" s="1"/>
  <c r="G8" i="5" s="1"/>
  <c r="D7" i="5"/>
  <c r="E7" i="5" s="1"/>
  <c r="F7" i="5" s="1"/>
  <c r="G7" i="5" s="1"/>
  <c r="D6" i="5"/>
  <c r="E6" i="5" s="1"/>
  <c r="F6" i="5" s="1"/>
  <c r="G6" i="5" s="1"/>
  <c r="D5" i="5"/>
  <c r="E5" i="5" s="1"/>
  <c r="F5" i="5" s="1"/>
  <c r="G5" i="5" s="1"/>
  <c r="D4" i="5"/>
  <c r="E4" i="5" s="1"/>
  <c r="F4" i="5" s="1"/>
  <c r="G4" i="5" s="1"/>
  <c r="D3" i="5"/>
  <c r="E3" i="5" s="1"/>
  <c r="F3" i="5" s="1"/>
  <c r="G3" i="5" s="1"/>
  <c r="D2" i="5"/>
  <c r="E2" i="5" s="1"/>
  <c r="F2" i="5" s="1"/>
  <c r="G2" i="5" s="1"/>
  <c r="G17" i="4"/>
  <c r="F17" i="4"/>
  <c r="C16" i="4"/>
  <c r="B16" i="4"/>
  <c r="I3" i="4"/>
  <c r="H3" i="4"/>
  <c r="G3" i="4"/>
  <c r="I2" i="4"/>
  <c r="H2" i="4"/>
  <c r="G2" i="4"/>
  <c r="C2" i="4"/>
  <c r="C1" i="4"/>
  <c r="E20" i="1"/>
  <c r="E19" i="1"/>
  <c r="D19" i="1"/>
  <c r="E18" i="1"/>
  <c r="E17" i="1"/>
  <c r="E16" i="1"/>
  <c r="E15" i="1"/>
  <c r="E14" i="1"/>
  <c r="D14" i="1"/>
  <c r="E12" i="1"/>
  <c r="E11" i="1"/>
  <c r="E10" i="1"/>
  <c r="E9" i="1"/>
  <c r="E7" i="1"/>
  <c r="D7" i="1"/>
  <c r="E6" i="1"/>
  <c r="D6" i="1"/>
  <c r="E5" i="1"/>
  <c r="D5" i="1"/>
  <c r="D4" i="1"/>
  <c r="E4" i="1" s="1"/>
  <c r="E3" i="1"/>
  <c r="E21" i="1" s="1"/>
  <c r="D3" i="1"/>
  <c r="D139" i="6" l="1"/>
  <c r="E139" i="6" s="1"/>
  <c r="C139" i="6"/>
  <c r="E97" i="6"/>
  <c r="D34" i="5"/>
  <c r="E34" i="5" s="1"/>
  <c r="C34" i="5"/>
  <c r="E45" i="6"/>
  <c r="E58" i="6"/>
  <c r="E66" i="6"/>
  <c r="E74" i="6"/>
  <c r="E82" i="6"/>
  <c r="E90" i="6"/>
  <c r="D98" i="6"/>
  <c r="E98" i="6" s="1"/>
  <c r="D100" i="6"/>
  <c r="E100" i="6" s="1"/>
  <c r="D102" i="6"/>
  <c r="E102" i="6" s="1"/>
  <c r="D106" i="6"/>
  <c r="E106" i="6" s="1"/>
  <c r="D108" i="6"/>
  <c r="E108" i="6" s="1"/>
  <c r="D110" i="6"/>
  <c r="E110" i="6" s="1"/>
  <c r="D114" i="6"/>
  <c r="E114" i="6" s="1"/>
  <c r="D116" i="6"/>
  <c r="E116" i="6" s="1"/>
  <c r="D118" i="6"/>
  <c r="E118" i="6" s="1"/>
  <c r="D122" i="6"/>
  <c r="E122" i="6" s="1"/>
  <c r="D124" i="6"/>
  <c r="E124" i="6" s="1"/>
  <c r="D126" i="6"/>
  <c r="E126" i="6" s="1"/>
  <c r="D130" i="6"/>
  <c r="E130" i="6" s="1"/>
  <c r="D132" i="6"/>
  <c r="E132" i="6" s="1"/>
  <c r="D134" i="6"/>
  <c r="E134" i="6" s="1"/>
  <c r="D138" i="6"/>
  <c r="E138" i="6" s="1"/>
  <c r="D21" i="5"/>
  <c r="E27" i="5"/>
  <c r="E93" i="6"/>
  <c r="D9" i="5"/>
  <c r="E21" i="5"/>
  <c r="B28" i="5"/>
  <c r="B30" i="5"/>
  <c r="B32" i="5"/>
  <c r="D54" i="6"/>
  <c r="D62" i="6"/>
  <c r="D70" i="6"/>
  <c r="D78" i="6"/>
  <c r="D86" i="6"/>
  <c r="C97" i="6"/>
  <c r="C99" i="6"/>
  <c r="C101" i="6"/>
  <c r="C103" i="6"/>
  <c r="C105" i="6"/>
  <c r="C107" i="6"/>
  <c r="C109" i="6"/>
  <c r="C111" i="6"/>
  <c r="C113" i="6"/>
  <c r="C115" i="6"/>
  <c r="C117" i="6"/>
  <c r="C119" i="6"/>
  <c r="C121" i="6"/>
  <c r="C123" i="6"/>
  <c r="C125" i="6"/>
  <c r="C127" i="6"/>
  <c r="C129" i="6"/>
  <c r="C131" i="6"/>
  <c r="C133" i="6"/>
  <c r="C135" i="6"/>
  <c r="C137" i="6"/>
  <c r="D57" i="6"/>
  <c r="D65" i="6"/>
  <c r="D73" i="6"/>
  <c r="D81" i="6"/>
  <c r="D89" i="6"/>
  <c r="D17" i="5"/>
  <c r="B104" i="6"/>
  <c r="B112" i="6"/>
  <c r="B120" i="6"/>
  <c r="B128" i="6"/>
  <c r="B136" i="6"/>
  <c r="C112" i="6" l="1"/>
  <c r="D112" i="6"/>
  <c r="E112" i="6" s="1"/>
  <c r="D32" i="5"/>
  <c r="E32" i="5" s="1"/>
  <c r="C32" i="5"/>
  <c r="D30" i="5"/>
  <c r="E30" i="5" s="1"/>
  <c r="C30" i="5"/>
  <c r="D28" i="5"/>
  <c r="C28" i="5"/>
  <c r="C128" i="6"/>
  <c r="D128" i="6"/>
  <c r="E128" i="6" s="1"/>
  <c r="C120" i="6"/>
  <c r="D120" i="6"/>
  <c r="E120" i="6" s="1"/>
  <c r="C104" i="6"/>
  <c r="D104" i="6"/>
  <c r="E104" i="6" s="1"/>
  <c r="D140" i="6"/>
  <c r="E140" i="6" s="1"/>
  <c r="C136" i="6"/>
  <c r="D136" i="6"/>
  <c r="E136" i="6" s="1"/>
  <c r="E28" i="5" l="1"/>
  <c r="E36" i="5" s="1"/>
  <c r="D36" i="5"/>
</calcChain>
</file>

<file path=xl/sharedStrings.xml><?xml version="1.0" encoding="utf-8"?>
<sst xmlns="http://schemas.openxmlformats.org/spreadsheetml/2006/main" count="1371" uniqueCount="244">
  <si>
    <t xml:space="preserve"> RFP</t>
  </si>
  <si>
    <t>Patient Recruitment Services</t>
  </si>
  <si>
    <t>Type</t>
  </si>
  <si>
    <t>Unit No.</t>
  </si>
  <si>
    <t>Cost (USD)</t>
  </si>
  <si>
    <t>Cost +OH (25%)</t>
  </si>
  <si>
    <t>Service</t>
  </si>
  <si>
    <t>Unit type</t>
  </si>
  <si>
    <t>Cost Per Unit</t>
  </si>
  <si>
    <t>Total Units</t>
  </si>
  <si>
    <t>Total Cost US $</t>
  </si>
  <si>
    <t>Patient Recruitment Material Development - Digital Newsletter l</t>
  </si>
  <si>
    <t>Country</t>
  </si>
  <si>
    <t>Vendor Management  &amp; Oversight</t>
  </si>
  <si>
    <t>Hourly</t>
  </si>
  <si>
    <t>Site Evaluation (Qualification Visit)</t>
  </si>
  <si>
    <t>Site</t>
  </si>
  <si>
    <t>Sponsor Communication / Meetings</t>
  </si>
  <si>
    <t>CDA Collection</t>
  </si>
  <si>
    <t>Performance Monitoring</t>
  </si>
  <si>
    <t>Identify cancer PAGs (Patient Advocacy Group) for each country</t>
  </si>
  <si>
    <t>Evaluation</t>
  </si>
  <si>
    <t>Reporting and Insights</t>
  </si>
  <si>
    <t>Identify a PAG outreach</t>
  </si>
  <si>
    <t>Outreach</t>
  </si>
  <si>
    <t>TBD</t>
  </si>
  <si>
    <t>Site Management / Patient and Diversity Real Time Reporting Dashboard</t>
  </si>
  <si>
    <t>Per Site / Per Month (US Only)</t>
  </si>
  <si>
    <t>Site Feasibility Assessment</t>
  </si>
  <si>
    <t>Per Assessment</t>
  </si>
  <si>
    <t>Site Qualification Visit</t>
  </si>
  <si>
    <t>Per Site</t>
  </si>
  <si>
    <t>Site Setup and Contract Negotiation</t>
  </si>
  <si>
    <t>Identify Referral doctor referral tool</t>
  </si>
  <si>
    <t>country</t>
  </si>
  <si>
    <t>Site Selection Management / Oversight</t>
  </si>
  <si>
    <t>Per Hour</t>
  </si>
  <si>
    <t>Patient Enrollment Plans</t>
  </si>
  <si>
    <t>site/month</t>
  </si>
  <si>
    <t>EMR Review and Analysis to identify eligible patients (assumption: 20,000 records per site, 33 US Sites)</t>
  </si>
  <si>
    <t>Per Patient Record</t>
  </si>
  <si>
    <t>Patient Recruitment - United States (goal: 125 patients) - includes recruitment and retention efforts</t>
  </si>
  <si>
    <t>Per Randomization</t>
  </si>
  <si>
    <t>Sub Total</t>
  </si>
  <si>
    <t>Patient Recruitment - Europe (goal: 155 patients) - includes recruitment efforts</t>
  </si>
  <si>
    <t>Per Screened Referral</t>
  </si>
  <si>
    <t>Site Level Patient Recruitment and Management (US Only)</t>
  </si>
  <si>
    <t>Study Start up</t>
  </si>
  <si>
    <t>Site Level Patient Recruitment and Management Setup (EU - Utlizing IRB/Translated Assets)</t>
  </si>
  <si>
    <t>Translation Services for IRB Approved Patient Recruitment Assets/Materials</t>
  </si>
  <si>
    <t>Per Word, Per Language</t>
  </si>
  <si>
    <t>Study Kick-off</t>
  </si>
  <si>
    <t>study</t>
  </si>
  <si>
    <t>Translation Services for Documents</t>
  </si>
  <si>
    <t>Per Document</t>
  </si>
  <si>
    <t>Country Set-up</t>
  </si>
  <si>
    <t>TOTAL COSTS</t>
  </si>
  <si>
    <t>Site Set-up</t>
  </si>
  <si>
    <t>site</t>
  </si>
  <si>
    <t>Client Teleconferences</t>
  </si>
  <si>
    <t>meeting</t>
  </si>
  <si>
    <t>Internal Meetings</t>
  </si>
  <si>
    <t>ICF</t>
  </si>
  <si>
    <t>ICF Country Level</t>
  </si>
  <si>
    <t>Vendor Management</t>
  </si>
  <si>
    <t>Central Ethics Submissions - Country Specific</t>
  </si>
  <si>
    <t>[Assume 5 hrs/week @ $150/hour = 20 hrs/month</t>
  </si>
  <si>
    <t>CTMS Protocol Set-up</t>
  </si>
  <si>
    <t>protocol</t>
  </si>
  <si>
    <t>2. Sponsor Communication</t>
  </si>
  <si>
    <t>CTMS Setup-Amendments</t>
  </si>
  <si>
    <t>amendment</t>
  </si>
  <si>
    <t>[Assume 1 hr meeting/week @ $120/hour = 4hrs/month</t>
  </si>
  <si>
    <t>Site Evaluation Visits</t>
  </si>
  <si>
    <t>visit</t>
  </si>
  <si>
    <t>3. Performance Monitoring</t>
  </si>
  <si>
    <t>Budget and Payment Schedule Development</t>
  </si>
  <si>
    <t>[Assume 3 hrs/week @ $200/hour = 12 hrs/month</t>
  </si>
  <si>
    <t>Monthly Management</t>
  </si>
  <si>
    <t>month</t>
  </si>
  <si>
    <t>4. Reporting and Insights</t>
  </si>
  <si>
    <t>Site Activation</t>
  </si>
  <si>
    <t>[Assume 1 hr/month @ $120/hour = $120/month</t>
  </si>
  <si>
    <t>Local Ethics Submissions</t>
  </si>
  <si>
    <t>Biological Sample Export Application</t>
  </si>
  <si>
    <t>Cross-Functional Risk Assessment - Review</t>
  </si>
  <si>
    <t>review</t>
  </si>
  <si>
    <t>Funnel Stage</t>
  </si>
  <si>
    <t>Number of patients</t>
  </si>
  <si>
    <t>Conversion Rate</t>
  </si>
  <si>
    <t>Amendment Management</t>
  </si>
  <si>
    <t>Total Responding to Ads</t>
  </si>
  <si>
    <t>Amendment Management Lead</t>
  </si>
  <si>
    <t>Pre-Screened</t>
  </si>
  <si>
    <t>ICF Rebuiled (if needed)</t>
  </si>
  <si>
    <t>Screened</t>
  </si>
  <si>
    <t>Randomized</t>
  </si>
  <si>
    <t xml:space="preserve">Monthy Enrollment Rate: </t>
  </si>
  <si>
    <t>USA</t>
  </si>
  <si>
    <t>Phase 1 (Month 1-3)</t>
  </si>
  <si>
    <t>Phase 2 (Month 4-8)</t>
  </si>
  <si>
    <t>Phase 3 (Month 9-12)</t>
  </si>
  <si>
    <t>Even Distribution</t>
  </si>
  <si>
    <t>EUR</t>
  </si>
  <si>
    <t>Month</t>
  </si>
  <si>
    <t>USA Randomized Patients</t>
  </si>
  <si>
    <t>EU Randomized Patients</t>
  </si>
  <si>
    <t>Ramp-up Distribution</t>
  </si>
  <si>
    <t>Month 1</t>
  </si>
  <si>
    <t>Month 2</t>
  </si>
  <si>
    <t>Month 3</t>
  </si>
  <si>
    <t>Month 4</t>
  </si>
  <si>
    <t>Month 5</t>
  </si>
  <si>
    <t>Month 6</t>
  </si>
  <si>
    <t>Month 7</t>
  </si>
  <si>
    <t>Month 8</t>
  </si>
  <si>
    <t>Month 9</t>
  </si>
  <si>
    <t>Month 10</t>
  </si>
  <si>
    <t>Month 11</t>
  </si>
  <si>
    <t>Month 12</t>
  </si>
  <si>
    <t>Total</t>
  </si>
  <si>
    <t>Total:</t>
  </si>
  <si>
    <t>EUR Locations</t>
  </si>
  <si>
    <t>Enrollment</t>
  </si>
  <si>
    <t>Randomized Patients</t>
  </si>
  <si>
    <t>Screened Patients</t>
  </si>
  <si>
    <t>Interested Patients</t>
  </si>
  <si>
    <t>Total Potental Patients</t>
  </si>
  <si>
    <t>Belgium</t>
  </si>
  <si>
    <t>Czechia</t>
  </si>
  <si>
    <t>France</t>
  </si>
  <si>
    <t>Germany</t>
  </si>
  <si>
    <t>Hungary</t>
  </si>
  <si>
    <t>Italy</t>
  </si>
  <si>
    <t>Poland</t>
  </si>
  <si>
    <t>Grand Total</t>
  </si>
  <si>
    <t>Population</t>
  </si>
  <si>
    <t>Female Population 18-49</t>
  </si>
  <si>
    <t>Prevalence (10%)</t>
  </si>
  <si>
    <t>Elegible (%)</t>
  </si>
  <si>
    <t>Eligible Patients</t>
  </si>
  <si>
    <t>Bulgaria</t>
  </si>
  <si>
    <t>Latvia</t>
  </si>
  <si>
    <t>Screened Patients (50%)</t>
  </si>
  <si>
    <t>Randomized Patients (20%)</t>
  </si>
  <si>
    <t>Randomized patients from each Location</t>
  </si>
  <si>
    <t>Total Randomized</t>
  </si>
  <si>
    <t>Needed</t>
  </si>
  <si>
    <t>USA Locations</t>
  </si>
  <si>
    <t>States</t>
  </si>
  <si>
    <t xml:space="preserve"> Enrollment</t>
  </si>
  <si>
    <t>United States</t>
  </si>
  <si>
    <t>Alabama</t>
  </si>
  <si>
    <t>Arizona</t>
  </si>
  <si>
    <t>Arkansas</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</si>
  <si>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</si>
  <si>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</si>
  <si>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</si>
  <si>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</si>
  <si>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</si>
  <si>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</si>
  <si>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</si>
  <si>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</si>
  <si>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</si>
  <si>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</si>
  <si>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</si>
  <si>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</si>
  <si>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</si>
  <si>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</si>
  <si>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</si>
  <si>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</si>
  <si>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</si>
  <si>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</si>
  <si>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</si>
  <si>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</si>
  <si>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</si>
  <si>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</si>
  <si>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</si>
  <si>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Jersey</t>
  </si>
  <si>
    <t>New York</t>
  </si>
  <si>
    <t>North Carolina</t>
  </si>
  <si>
    <t>North Dakota</t>
  </si>
  <si>
    <t>Ohio</t>
  </si>
  <si>
    <t>Oklahoma</t>
  </si>
  <si>
    <t>Oregon</t>
  </si>
  <si>
    <t>Pennsylvania</t>
  </si>
  <si>
    <t>Rhode Island</t>
  </si>
  <si>
    <t>South Carolina</t>
  </si>
  <si>
    <t>Tennessee</t>
  </si>
  <si>
    <t>Texas</t>
  </si>
  <si>
    <t>Utah</t>
  </si>
  <si>
    <t>Virginia</t>
  </si>
  <si>
    <t>Washington</t>
  </si>
  <si>
    <t>West Virginia</t>
  </si>
  <si>
    <t>Wisconsin</t>
  </si>
  <si>
    <t>United States Total</t>
  </si>
  <si>
    <t>US population</t>
  </si>
  <si>
    <t>Total Randomized:</t>
  </si>
  <si>
    <t>Needed:</t>
  </si>
  <si>
    <t>Locations</t>
  </si>
  <si>
    <t>Clinical Trials</t>
  </si>
  <si>
    <t>Arab Emirates</t>
  </si>
  <si>
    <t>Austria</t>
  </si>
  <si>
    <t>Bangladesh</t>
  </si>
  <si>
    <t>Brazil</t>
  </si>
  <si>
    <t>Canada</t>
  </si>
  <si>
    <t>China</t>
  </si>
  <si>
    <t>Colombia</t>
  </si>
  <si>
    <t>Croatia</t>
  </si>
  <si>
    <t>Cuba</t>
  </si>
  <si>
    <t>Denmark</t>
  </si>
  <si>
    <t>Egypt</t>
  </si>
  <si>
    <t>Finland</t>
  </si>
  <si>
    <t>Greece</t>
  </si>
  <si>
    <t>Hong Kong</t>
  </si>
  <si>
    <t>India</t>
  </si>
  <si>
    <t>Indonesia</t>
  </si>
  <si>
    <t>Iran</t>
  </si>
  <si>
    <t>Israel</t>
  </si>
  <si>
    <t>Japan</t>
  </si>
  <si>
    <t>Korea</t>
  </si>
  <si>
    <t>Lebanon</t>
  </si>
  <si>
    <t>Mongolia</t>
  </si>
  <si>
    <t>Netherlands</t>
  </si>
  <si>
    <t>New Zealand</t>
  </si>
  <si>
    <t>Norway</t>
  </si>
  <si>
    <t>Pakistan</t>
  </si>
  <si>
    <t>Portugal</t>
  </si>
  <si>
    <t>Puerto Rico</t>
  </si>
  <si>
    <t>Romania</t>
  </si>
  <si>
    <t>Russian Federation</t>
  </si>
  <si>
    <t>Serbia</t>
  </si>
  <si>
    <t>Singapore</t>
  </si>
  <si>
    <t>Spain</t>
  </si>
  <si>
    <t>Sweden</t>
  </si>
  <si>
    <t>Switzerland</t>
  </si>
  <si>
    <t>Taiwan</t>
  </si>
  <si>
    <t>Thailand</t>
  </si>
  <si>
    <t>Turkey</t>
  </si>
  <si>
    <t>Ukraine</t>
  </si>
  <si>
    <t>United Kingdom</t>
  </si>
  <si>
    <t>SUM of Enrollment</t>
  </si>
  <si>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</sst>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
    <numFmt numFmtId="165" formatCode="[$$]#,##0.000"/>
  </numFmts>
  <fonts count="19">
    <font>
      <sz val="10"/>
      <color rgb="FF000000"/>
      <name val="Arial"/>
      <scheme val="minor"/>
    </font>
    <font>
      <b/>
      <sz val="25"/>
      <color rgb="FFF3F3F3"/>
      <name val="Calibri"/>
      <family val="2"/>
    </font>
    <font>
      <b/>
      <sz val="11"/>
      <color rgb="FF000000"/>
      <name val="Arial"/>
      <family val="2"/>
    </font>
    <font>
      <b/>
      <sz val="12"/>
      <color rgb="FF000000"/>
      <name val="Calibri"/>
      <family val="2"/>
    </font>
    <font>
      <b/>
      <sz val="10"/>
      <color rgb="FF000000"/>
      <name val="Calibri"/>
      <family val="2"/>
    </font>
    <font>
      <sz val="12"/>
      <color rgb="FF666666"/>
      <name val="Calibri"/>
      <family val="2"/>
    </font>
    <font>
      <b/>
      <sz val="10"/>
      <color rgb="FF00529B"/>
      <name val="Calibri"/>
      <family val="2"/>
    </font>
    <font>
      <b/>
      <sz val="11"/>
      <color rgb="FF00529B"/>
      <name val="Calibri"/>
      <family val="2"/>
    </font>
    <font>
      <sz val="12"/>
      <color rgb="FF000000"/>
      <name val="Calibri"/>
      <family val="2"/>
    </font>
    <font>
      <sz val="12"/>
      <color rgb="FF999999"/>
      <name val="Calibri"/>
      <family val="2"/>
    </font>
    <font>
      <sz val="9"/>
      <color rgb="FF000000"/>
      <name val="Calibri"/>
      <family val="2"/>
    </font>
    <font>
      <sz val="10"/>
      <color theme="1"/>
      <name val="Arial"/>
      <family val="2"/>
    </font>
    <font>
      <sz val="12"/>
      <color rgb="FF000000"/>
      <name val="&quot;Aptos Narrow&quot;"/>
    </font>
    <font>
      <b/>
      <sz val="12"/>
      <color theme="0"/>
      <name val="Calibri"/>
      <family val="2"/>
    </font>
    <font>
      <b/>
      <sz val="11"/>
      <color theme="0"/>
      <name val="Calibri"/>
      <family val="2"/>
    </font>
    <font>
      <sz val="10"/>
      <color theme="1"/>
      <name val="Arial"/>
      <family val="2"/>
      <scheme val="minor"/>
    </font>
    <font>
      <b/>
      <sz val="10"/>
      <color theme="1"/>
      <name val="Arial"/>
      <family val="2"/>
    </font>
    <font>
      <b/>
      <sz val="10"/>
      <color theme="1"/>
      <name val="Arial"/>
      <family val="2"/>
      <scheme val="minor"/>
    </font>
    <font>
      <sz val="9"/>
      <color rgb="FF000000"/>
      <name val="Arial"/>
      <family val="2"/>
      <scheme val="minor"/>
    </font>
  </fonts>
  <fills count="20">
    <fill>
      <patternFill patternType="none"/>
    </fill>
    <fill>
      <patternFill patternType="gray125"/>
    </fill>
    <fill>
      <patternFill patternType="solid">
        <fgColor rgb="FF0070A9"/>
        <bgColor rgb="FF0070A9"/>
      </patternFill>
    </fill>
    <fill>
      <patternFill patternType="solid">
        <fgColor rgb="FF9FC5E8"/>
        <bgColor rgb="FF9FC5E8"/>
      </patternFill>
    </fill>
    <fill>
      <patternFill patternType="solid">
        <fgColor rgb="FF000000"/>
        <bgColor rgb="FF000000"/>
      </patternFill>
    </fill>
    <fill>
      <patternFill patternType="solid">
        <fgColor rgb="FF3D85C6"/>
        <bgColor rgb="FF3D85C6"/>
      </patternFill>
    </fill>
    <fill>
      <patternFill patternType="solid">
        <fgColor rgb="FFC9DAF8"/>
        <bgColor rgb="FFC9DAF8"/>
      </patternFill>
    </fill>
    <fill>
      <patternFill patternType="solid">
        <fgColor rgb="FFE6B8AF"/>
        <bgColor rgb="FFE6B8AF"/>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D9EAD3"/>
        <bgColor rgb="FFD9EAD3"/>
      </patternFill>
    </fill>
    <fill>
      <patternFill patternType="solid">
        <fgColor rgb="FFFF9900"/>
        <bgColor rgb="FFFF9900"/>
      </patternFill>
    </fill>
    <fill>
      <patternFill patternType="solid">
        <fgColor rgb="FFFFF2CC"/>
        <bgColor rgb="FFFFF2CC"/>
      </patternFill>
    </fill>
    <fill>
      <patternFill patternType="solid">
        <fgColor rgb="FFD9D9D9"/>
        <bgColor rgb="FFD9D9D9"/>
      </patternFill>
    </fill>
    <fill>
      <patternFill patternType="solid">
        <fgColor rgb="FFCFE2F3"/>
        <bgColor rgb="FFCFE2F3"/>
      </patternFill>
    </fill>
    <fill>
      <patternFill patternType="solid">
        <fgColor rgb="FFD5A6BD"/>
        <bgColor rgb="FFD5A6BD"/>
      </patternFill>
    </fill>
    <fill>
      <patternFill patternType="solid">
        <fgColor rgb="FFFFFFFF"/>
        <bgColor rgb="FFFFFFFF"/>
      </patternFill>
    </fill>
    <fill>
      <patternFill patternType="solid">
        <fgColor rgb="FFB6D7A8"/>
        <bgColor rgb="FFB6D7A8"/>
      </patternFill>
    </fill>
  </fills>
  <borders count="2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529B"/>
      </left>
      <right/>
      <top/>
      <bottom/>
      <diagonal/>
    </border>
    <border>
      <left/>
      <right/>
      <top/>
      <bottom/>
      <diagonal/>
    </border>
    <border>
      <left/>
      <right style="medium">
        <color rgb="FFBEBEBE"/>
      </right>
      <top style="medium">
        <color rgb="FFBEBEBE"/>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D8CCE4"/>
      </right>
      <top/>
      <bottom/>
      <diagonal/>
    </border>
    <border>
      <left style="thin">
        <color rgb="FFD8CCE4"/>
      </left>
      <right style="thin">
        <color rgb="FFD8CCE4"/>
      </right>
      <top/>
      <bottom/>
      <diagonal/>
    </border>
    <border>
      <left style="thin">
        <color rgb="FFD8CCE4"/>
      </left>
      <right/>
      <top/>
      <bottom/>
      <diagonal/>
    </border>
    <border>
      <left style="medium">
        <color rgb="FFBEBEBE"/>
      </left>
      <right/>
      <top/>
      <bottom style="medium">
        <color rgb="FFBEBEBE"/>
      </bottom>
      <diagonal/>
    </border>
    <border>
      <left/>
      <right/>
      <top/>
      <bottom style="medium">
        <color rgb="FFBEBEBE"/>
      </bottom>
      <diagonal/>
    </border>
    <border>
      <left/>
      <right/>
      <top/>
      <bottom style="medium">
        <color rgb="FFBEBEBE"/>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bottom/>
      <diagonal/>
    </border>
    <border>
      <left style="thin">
        <color indexed="65"/>
      </left>
      <right/>
      <top style="thin">
        <color rgb="FF999999"/>
      </top>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05">
    <xf numFmtId="0" fontId="0" fillId="0" borderId="0" xfId="0"/>
    <xf numFmtId="0" fontId="2" fillId="0" borderId="1" xfId="0" applyFont="1" applyBorder="1"/>
    <xf numFmtId="0" fontId="2" fillId="0" borderId="2" xfId="0" applyFont="1" applyBorder="1"/>
    <xf numFmtId="0" fontId="3" fillId="3" borderId="3" xfId="0" applyFont="1" applyFill="1" applyBorder="1" applyAlignment="1">
      <alignment wrapText="1"/>
    </xf>
    <xf numFmtId="0" fontId="4" fillId="3" borderId="4" xfId="0" applyFont="1" applyFill="1" applyBorder="1" applyAlignment="1">
      <alignment horizontal="center" wrapText="1"/>
    </xf>
    <xf numFmtId="164" fontId="4" fillId="3" borderId="4" xfId="0" applyNumberFormat="1" applyFont="1" applyFill="1" applyBorder="1" applyAlignment="1">
      <alignment horizontal="center" wrapText="1"/>
    </xf>
    <xf numFmtId="164" fontId="4" fillId="3" borderId="5" xfId="0" applyNumberFormat="1" applyFont="1" applyFill="1" applyBorder="1" applyAlignment="1">
      <alignment horizontal="center" wrapText="1"/>
    </xf>
    <xf numFmtId="0" fontId="5" fillId="0" borderId="6" xfId="0" applyFont="1" applyBorder="1"/>
    <xf numFmtId="0" fontId="5" fillId="0" borderId="7" xfId="0" applyFont="1" applyBorder="1"/>
    <xf numFmtId="0" fontId="6" fillId="0" borderId="8" xfId="0" applyFont="1" applyBorder="1"/>
    <xf numFmtId="0" fontId="6" fillId="0" borderId="9" xfId="0" applyFont="1" applyBorder="1" applyAlignment="1">
      <alignment wrapText="1"/>
    </xf>
    <xf numFmtId="164" fontId="6" fillId="0" borderId="9" xfId="0" applyNumberFormat="1" applyFont="1" applyBorder="1" applyAlignment="1">
      <alignment wrapText="1"/>
    </xf>
    <xf numFmtId="41" fontId="6" fillId="0" borderId="0" xfId="0" applyNumberFormat="1" applyFont="1" applyAlignment="1">
      <alignment wrapText="1"/>
    </xf>
    <xf numFmtId="164" fontId="7" fillId="0" borderId="0" xfId="0" applyNumberFormat="1" applyFont="1"/>
    <xf numFmtId="0" fontId="8" fillId="0" borderId="6" xfId="0" applyFont="1" applyBorder="1"/>
    <xf numFmtId="0" fontId="8" fillId="0" borderId="7" xfId="0" applyFont="1" applyBorder="1"/>
    <xf numFmtId="0" fontId="9" fillId="0" borderId="6" xfId="0" applyFont="1" applyBorder="1"/>
    <xf numFmtId="0" fontId="9" fillId="0" borderId="7" xfId="0" applyFont="1" applyBorder="1"/>
    <xf numFmtId="41" fontId="6" fillId="0" borderId="9" xfId="0" applyNumberFormat="1" applyFont="1" applyBorder="1" applyAlignment="1">
      <alignment wrapText="1"/>
    </xf>
    <xf numFmtId="164" fontId="7" fillId="0" borderId="10" xfId="0" applyNumberFormat="1" applyFont="1" applyBorder="1"/>
    <xf numFmtId="0" fontId="6" fillId="3" borderId="8" xfId="0" applyFont="1" applyFill="1" applyBorder="1"/>
    <xf numFmtId="0" fontId="6" fillId="3" borderId="9" xfId="0" applyFont="1" applyFill="1" applyBorder="1" applyAlignment="1">
      <alignment wrapText="1"/>
    </xf>
    <xf numFmtId="164" fontId="6" fillId="3" borderId="9" xfId="0" applyNumberFormat="1" applyFont="1" applyFill="1" applyBorder="1" applyAlignment="1">
      <alignment wrapText="1"/>
    </xf>
    <xf numFmtId="41" fontId="6" fillId="3" borderId="0" xfId="0" applyNumberFormat="1" applyFont="1" applyFill="1" applyAlignment="1">
      <alignment wrapText="1"/>
    </xf>
    <xf numFmtId="164" fontId="7" fillId="3" borderId="0" xfId="0" applyNumberFormat="1" applyFont="1" applyFill="1"/>
    <xf numFmtId="165" fontId="6" fillId="3" borderId="9" xfId="0" applyNumberFormat="1" applyFont="1" applyFill="1" applyBorder="1" applyAlignment="1">
      <alignment wrapText="1"/>
    </xf>
    <xf numFmtId="0" fontId="10" fillId="0" borderId="0" xfId="0" applyFont="1"/>
    <xf numFmtId="165" fontId="6" fillId="0" borderId="9" xfId="0" applyNumberFormat="1" applyFont="1" applyBorder="1" applyAlignment="1">
      <alignment wrapText="1"/>
    </xf>
    <xf numFmtId="0" fontId="3" fillId="0" borderId="0" xfId="0" applyFont="1"/>
    <xf numFmtId="0" fontId="8" fillId="0" borderId="0" xfId="0" applyFont="1"/>
    <xf numFmtId="3" fontId="3" fillId="0" borderId="0" xfId="0" applyNumberFormat="1" applyFont="1"/>
    <xf numFmtId="0" fontId="3" fillId="4" borderId="0" xfId="0" applyFont="1" applyFill="1"/>
    <xf numFmtId="0" fontId="8" fillId="4" borderId="0" xfId="0" applyFont="1" applyFill="1"/>
    <xf numFmtId="0" fontId="11" fillId="0" borderId="6" xfId="0" applyFont="1" applyBorder="1"/>
    <xf numFmtId="0" fontId="11" fillId="0" borderId="7" xfId="0" applyFont="1" applyBorder="1" applyAlignment="1">
      <alignment horizontal="center"/>
    </xf>
    <xf numFmtId="0" fontId="11" fillId="0" borderId="7" xfId="0" applyFont="1" applyBorder="1"/>
    <xf numFmtId="0" fontId="12" fillId="0" borderId="0" xfId="0" applyFont="1"/>
    <xf numFmtId="0" fontId="13" fillId="5" borderId="11" xfId="0" applyFont="1" applyFill="1" applyBorder="1" applyAlignment="1">
      <alignment wrapText="1"/>
    </xf>
    <xf numFmtId="0" fontId="14" fillId="5" borderId="12" xfId="0" applyFont="1" applyFill="1" applyBorder="1"/>
    <xf numFmtId="164" fontId="14" fillId="5" borderId="12" xfId="0" applyNumberFormat="1" applyFont="1" applyFill="1" applyBorder="1"/>
    <xf numFmtId="164" fontId="13" fillId="5" borderId="13" xfId="0" applyNumberFormat="1" applyFont="1" applyFill="1" applyBorder="1" applyAlignment="1">
      <alignment horizontal="right" wrapText="1"/>
    </xf>
    <xf numFmtId="164" fontId="15" fillId="0" borderId="0" xfId="0" applyNumberFormat="1" applyFont="1"/>
    <xf numFmtId="0" fontId="16" fillId="0" borderId="6" xfId="0" applyFont="1" applyBorder="1"/>
    <xf numFmtId="0" fontId="16" fillId="0" borderId="7" xfId="0" applyFont="1" applyBorder="1" applyAlignment="1">
      <alignment horizontal="center"/>
    </xf>
    <xf numFmtId="0" fontId="17" fillId="0" borderId="0" xfId="0" applyFont="1" applyAlignment="1">
      <alignment horizontal="center"/>
    </xf>
    <xf numFmtId="0" fontId="15" fillId="0" borderId="0" xfId="0" applyFont="1"/>
    <xf numFmtId="164" fontId="17" fillId="0" borderId="0" xfId="0" applyNumberFormat="1" applyFont="1" applyAlignment="1">
      <alignment horizontal="center"/>
    </xf>
    <xf numFmtId="9" fontId="15" fillId="0" borderId="0" xfId="0" applyNumberFormat="1" applyFont="1"/>
    <xf numFmtId="0" fontId="15" fillId="6" borderId="0" xfId="0" applyFont="1" applyFill="1"/>
    <xf numFmtId="4" fontId="15" fillId="6" borderId="0" xfId="0" applyNumberFormat="1" applyFont="1" applyFill="1"/>
    <xf numFmtId="0" fontId="15" fillId="7" borderId="0" xfId="0" applyFont="1" applyFill="1"/>
    <xf numFmtId="0" fontId="15" fillId="8" borderId="0" xfId="0" applyFont="1" applyFill="1"/>
    <xf numFmtId="0" fontId="15" fillId="9" borderId="0" xfId="0" applyFont="1" applyFill="1"/>
    <xf numFmtId="0" fontId="17" fillId="0" borderId="0" xfId="0" applyFont="1"/>
    <xf numFmtId="4" fontId="15" fillId="7" borderId="0" xfId="0" applyNumberFormat="1" applyFont="1" applyFill="1"/>
    <xf numFmtId="4" fontId="15" fillId="8" borderId="0" xfId="0" applyNumberFormat="1" applyFont="1" applyFill="1"/>
    <xf numFmtId="4" fontId="15" fillId="9" borderId="0" xfId="0" applyNumberFormat="1" applyFont="1" applyFill="1"/>
    <xf numFmtId="0" fontId="15" fillId="10" borderId="1" xfId="0" applyFont="1" applyFill="1" applyBorder="1"/>
    <xf numFmtId="0" fontId="15" fillId="0" borderId="1" xfId="0" applyFont="1" applyBorder="1"/>
    <xf numFmtId="0" fontId="15" fillId="11" borderId="1" xfId="0" applyFont="1" applyFill="1" applyBorder="1"/>
    <xf numFmtId="0" fontId="15" fillId="12" borderId="0" xfId="0" applyFont="1" applyFill="1"/>
    <xf numFmtId="0" fontId="15" fillId="13" borderId="0" xfId="0" applyFont="1" applyFill="1"/>
    <xf numFmtId="0" fontId="15" fillId="14" borderId="1" xfId="0" applyFont="1" applyFill="1" applyBorder="1"/>
    <xf numFmtId="4" fontId="15" fillId="0" borderId="0" xfId="0" applyNumberFormat="1" applyFont="1"/>
    <xf numFmtId="3" fontId="15" fillId="13" borderId="0" xfId="0" applyNumberFormat="1" applyFont="1" applyFill="1"/>
    <xf numFmtId="4" fontId="15" fillId="10" borderId="0" xfId="0" applyNumberFormat="1" applyFont="1" applyFill="1"/>
    <xf numFmtId="0" fontId="11" fillId="0" borderId="0" xfId="0" applyFont="1"/>
    <xf numFmtId="3" fontId="15" fillId="0" borderId="0" xfId="0" applyNumberFormat="1" applyFont="1"/>
    <xf numFmtId="0" fontId="15" fillId="15" borderId="0" xfId="0" applyFont="1" applyFill="1"/>
    <xf numFmtId="0" fontId="15" fillId="16" borderId="0" xfId="0" applyFont="1" applyFill="1"/>
    <xf numFmtId="0" fontId="15" fillId="10" borderId="0" xfId="0" applyFont="1" applyFill="1"/>
    <xf numFmtId="10" fontId="15" fillId="0" borderId="0" xfId="0" applyNumberFormat="1" applyFont="1"/>
    <xf numFmtId="0" fontId="18" fillId="0" borderId="0" xfId="0" applyFont="1"/>
    <xf numFmtId="0" fontId="15" fillId="14" borderId="0" xfId="0" applyFont="1" applyFill="1"/>
    <xf numFmtId="0" fontId="15" fillId="11" borderId="0" xfId="0" applyFont="1" applyFill="1"/>
    <xf numFmtId="0" fontId="15" fillId="17" borderId="0" xfId="0" applyFont="1" applyFill="1"/>
    <xf numFmtId="0" fontId="18" fillId="18" borderId="0" xfId="0" applyFont="1" applyFill="1"/>
    <xf numFmtId="1" fontId="15" fillId="0" borderId="0" xfId="0" applyNumberFormat="1" applyFont="1"/>
    <xf numFmtId="0" fontId="15" fillId="19" borderId="0" xfId="0" applyFont="1" applyFill="1"/>
    <xf numFmtId="3" fontId="15" fillId="11" borderId="0" xfId="0" applyNumberFormat="1" applyFont="1" applyFill="1"/>
    <xf numFmtId="1" fontId="15" fillId="19" borderId="0" xfId="0" applyNumberFormat="1" applyFont="1" applyFill="1"/>
    <xf numFmtId="3" fontId="11" fillId="0" borderId="0" xfId="0" applyNumberFormat="1" applyFont="1"/>
    <xf numFmtId="0" fontId="11" fillId="0" borderId="0" xfId="0" applyFont="1" applyAlignment="1">
      <alignment horizontal="right"/>
    </xf>
    <xf numFmtId="0" fontId="16" fillId="0" borderId="0" xfId="0" applyFont="1"/>
    <xf numFmtId="0" fontId="1" fillId="2" borderId="0" xfId="0" applyFont="1" applyFill="1" applyAlignment="1">
      <alignment horizontal="center"/>
    </xf>
    <xf numFmtId="0" fontId="0" fillId="0" borderId="0" xfId="0"/>
    <xf numFmtId="0" fontId="0" fillId="0" borderId="14" xfId="0" applyBorder="1"/>
    <xf numFmtId="0" fontId="0" fillId="0" borderId="14" xfId="0" pivotButton="1" applyBorder="1"/>
    <xf numFmtId="0" fontId="0" fillId="0" borderId="15" xfId="0" applyBorder="1"/>
    <xf numFmtId="0" fontId="0" fillId="0" borderId="16" xfId="0" applyBorder="1"/>
    <xf numFmtId="0" fontId="0" fillId="0" borderId="14" xfId="0" applyNumberFormat="1" applyBorder="1"/>
    <xf numFmtId="0" fontId="0" fillId="0" borderId="16" xfId="0" applyNumberFormat="1" applyBorder="1"/>
    <xf numFmtId="0" fontId="0" fillId="0" borderId="17" xfId="0" applyBorder="1"/>
    <xf numFmtId="0" fontId="0" fillId="0" borderId="17" xfId="0" applyNumberFormat="1" applyBorder="1"/>
    <xf numFmtId="0" fontId="0" fillId="0" borderId="18" xfId="0" applyNumberFormat="1" applyBorder="1"/>
    <xf numFmtId="0" fontId="0" fillId="0" borderId="19" xfId="0" applyBorder="1"/>
    <xf numFmtId="0" fontId="0" fillId="0" borderId="19" xfId="0" applyNumberFormat="1" applyBorder="1"/>
    <xf numFmtId="0" fontId="0" fillId="0" borderId="20" xfId="0" applyNumberFormat="1" applyBorder="1"/>
    <xf numFmtId="0" fontId="0" fillId="0" borderId="21" xfId="0" applyBorder="1"/>
    <xf numFmtId="0" fontId="0" fillId="0" borderId="21" xfId="0" applyNumberFormat="1" applyBorder="1"/>
    <xf numFmtId="0" fontId="0" fillId="0" borderId="22" xfId="0" applyBorder="1"/>
    <xf numFmtId="0" fontId="0" fillId="0" borderId="23" xfId="0" applyNumberFormat="1" applyBorder="1"/>
    <xf numFmtId="0" fontId="0" fillId="0" borderId="24" xfId="0" applyBorder="1"/>
    <xf numFmtId="0" fontId="0" fillId="0" borderId="25" xfId="0" applyBorder="1"/>
    <xf numFmtId="0" fontId="0" fillId="0" borderId="2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Clinical Trials and Enrollment - United States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F3D0-4849-A7B5-36A2458C6621}"/>
              </c:ext>
            </c:extLst>
          </c:dPt>
          <c:dPt>
            <c:idx val="1"/>
            <c:bubble3D val="0"/>
            <c:spPr>
              <a:solidFill>
                <a:srgbClr val="EA4335"/>
              </a:solidFill>
            </c:spPr>
            <c:extLst>
              <c:ext xmlns:c16="http://schemas.microsoft.com/office/drawing/2014/chart" uri="{C3380CC4-5D6E-409C-BE32-E72D297353CC}">
                <c16:uniqueId val="{00000003-F3D0-4849-A7B5-36A2458C6621}"/>
              </c:ext>
            </c:extLst>
          </c:dPt>
          <c:dPt>
            <c:idx val="2"/>
            <c:bubble3D val="0"/>
            <c:spPr>
              <a:solidFill>
                <a:srgbClr val="FBBC04"/>
              </a:solidFill>
            </c:spPr>
            <c:extLst>
              <c:ext xmlns:c16="http://schemas.microsoft.com/office/drawing/2014/chart" uri="{C3380CC4-5D6E-409C-BE32-E72D297353CC}">
                <c16:uniqueId val="{00000005-F3D0-4849-A7B5-36A2458C6621}"/>
              </c:ext>
            </c:extLst>
          </c:dPt>
          <c:dPt>
            <c:idx val="3"/>
            <c:bubble3D val="0"/>
            <c:spPr>
              <a:solidFill>
                <a:srgbClr val="34A853"/>
              </a:solidFill>
            </c:spPr>
            <c:extLst>
              <c:ext xmlns:c16="http://schemas.microsoft.com/office/drawing/2014/chart" uri="{C3380CC4-5D6E-409C-BE32-E72D297353CC}">
                <c16:uniqueId val="{00000007-F3D0-4849-A7B5-36A2458C6621}"/>
              </c:ext>
            </c:extLst>
          </c:dPt>
          <c:dPt>
            <c:idx val="4"/>
            <c:bubble3D val="0"/>
            <c:spPr>
              <a:solidFill>
                <a:srgbClr val="FF6D01"/>
              </a:solidFill>
            </c:spPr>
            <c:extLst>
              <c:ext xmlns:c16="http://schemas.microsoft.com/office/drawing/2014/chart" uri="{C3380CC4-5D6E-409C-BE32-E72D297353CC}">
                <c16:uniqueId val="{00000009-F3D0-4849-A7B5-36A2458C6621}"/>
              </c:ext>
            </c:extLst>
          </c:dPt>
          <c:dPt>
            <c:idx val="5"/>
            <c:bubble3D val="0"/>
            <c:spPr>
              <a:solidFill>
                <a:srgbClr val="46BDC6"/>
              </a:solidFill>
            </c:spPr>
            <c:extLst>
              <c:ext xmlns:c16="http://schemas.microsoft.com/office/drawing/2014/chart" uri="{C3380CC4-5D6E-409C-BE32-E72D297353CC}">
                <c16:uniqueId val="{0000000B-F3D0-4849-A7B5-36A2458C6621}"/>
              </c:ext>
            </c:extLst>
          </c:dPt>
          <c:dPt>
            <c:idx val="6"/>
            <c:bubble3D val="0"/>
            <c:spPr>
              <a:solidFill>
                <a:srgbClr val="7BAAF7"/>
              </a:solidFill>
            </c:spPr>
            <c:extLst>
              <c:ext xmlns:c16="http://schemas.microsoft.com/office/drawing/2014/chart" uri="{C3380CC4-5D6E-409C-BE32-E72D297353CC}">
                <c16:uniqueId val="{0000000D-F3D0-4849-A7B5-36A2458C6621}"/>
              </c:ext>
            </c:extLst>
          </c:dPt>
          <c:dPt>
            <c:idx val="7"/>
            <c:bubble3D val="0"/>
            <c:spPr>
              <a:solidFill>
                <a:srgbClr val="F07B72"/>
              </a:solidFill>
            </c:spPr>
            <c:extLst>
              <c:ext xmlns:c16="http://schemas.microsoft.com/office/drawing/2014/chart" uri="{C3380CC4-5D6E-409C-BE32-E72D297353CC}">
                <c16:uniqueId val="{0000000F-F3D0-4849-A7B5-36A2458C6621}"/>
              </c:ext>
            </c:extLst>
          </c:dPt>
          <c:dPt>
            <c:idx val="8"/>
            <c:bubble3D val="0"/>
            <c:spPr>
              <a:solidFill>
                <a:srgbClr val="FCD04F"/>
              </a:solidFill>
            </c:spPr>
            <c:extLst>
              <c:ext xmlns:c16="http://schemas.microsoft.com/office/drawing/2014/chart" uri="{C3380CC4-5D6E-409C-BE32-E72D297353CC}">
                <c16:uniqueId val="{00000011-F3D0-4849-A7B5-36A2458C6621}"/>
              </c:ext>
            </c:extLst>
          </c:dPt>
          <c:dPt>
            <c:idx val="9"/>
            <c:bubble3D val="0"/>
            <c:spPr>
              <a:solidFill>
                <a:srgbClr val="71C287"/>
              </a:solidFill>
            </c:spPr>
            <c:extLst>
              <c:ext xmlns:c16="http://schemas.microsoft.com/office/drawing/2014/chart" uri="{C3380CC4-5D6E-409C-BE32-E72D297353CC}">
                <c16:uniqueId val="{00000013-F3D0-4849-A7B5-36A2458C6621}"/>
              </c:ext>
            </c:extLst>
          </c:dPt>
          <c:dPt>
            <c:idx val="10"/>
            <c:bubble3D val="0"/>
            <c:spPr>
              <a:solidFill>
                <a:srgbClr val="FF994D"/>
              </a:solidFill>
            </c:spPr>
            <c:extLst>
              <c:ext xmlns:c16="http://schemas.microsoft.com/office/drawing/2014/chart" uri="{C3380CC4-5D6E-409C-BE32-E72D297353CC}">
                <c16:uniqueId val="{00000015-F3D0-4849-A7B5-36A2458C6621}"/>
              </c:ext>
            </c:extLst>
          </c:dPt>
          <c:dPt>
            <c:idx val="11"/>
            <c:bubble3D val="0"/>
            <c:spPr>
              <a:solidFill>
                <a:srgbClr val="7ED1D7"/>
              </a:solidFill>
            </c:spPr>
            <c:extLst>
              <c:ext xmlns:c16="http://schemas.microsoft.com/office/drawing/2014/chart" uri="{C3380CC4-5D6E-409C-BE32-E72D297353CC}">
                <c16:uniqueId val="{00000017-F3D0-4849-A7B5-36A2458C6621}"/>
              </c:ext>
            </c:extLst>
          </c:dPt>
          <c:dPt>
            <c:idx val="12"/>
            <c:bubble3D val="0"/>
            <c:spPr>
              <a:solidFill>
                <a:srgbClr val="B3CEFB"/>
              </a:solidFill>
            </c:spPr>
            <c:extLst>
              <c:ext xmlns:c16="http://schemas.microsoft.com/office/drawing/2014/chart" uri="{C3380CC4-5D6E-409C-BE32-E72D297353CC}">
                <c16:uniqueId val="{00000019-F3D0-4849-A7B5-36A2458C6621}"/>
              </c:ext>
            </c:extLst>
          </c:dPt>
          <c:dPt>
            <c:idx val="13"/>
            <c:bubble3D val="0"/>
            <c:spPr>
              <a:solidFill>
                <a:srgbClr val="F7B4AE"/>
              </a:solidFill>
            </c:spPr>
            <c:extLst>
              <c:ext xmlns:c16="http://schemas.microsoft.com/office/drawing/2014/chart" uri="{C3380CC4-5D6E-409C-BE32-E72D297353CC}">
                <c16:uniqueId val="{0000001B-F3D0-4849-A7B5-36A2458C6621}"/>
              </c:ext>
            </c:extLst>
          </c:dPt>
          <c:dPt>
            <c:idx val="14"/>
            <c:bubble3D val="0"/>
            <c:spPr>
              <a:solidFill>
                <a:srgbClr val="FDE49B"/>
              </a:solidFill>
            </c:spPr>
            <c:extLst>
              <c:ext xmlns:c16="http://schemas.microsoft.com/office/drawing/2014/chart" uri="{C3380CC4-5D6E-409C-BE32-E72D297353CC}">
                <c16:uniqueId val="{0000001D-F3D0-4849-A7B5-36A2458C6621}"/>
              </c:ext>
            </c:extLst>
          </c:dPt>
          <c:dPt>
            <c:idx val="15"/>
            <c:bubble3D val="0"/>
            <c:spPr>
              <a:solidFill>
                <a:srgbClr val="AEDCBA"/>
              </a:solidFill>
            </c:spPr>
            <c:extLst>
              <c:ext xmlns:c16="http://schemas.microsoft.com/office/drawing/2014/chart" uri="{C3380CC4-5D6E-409C-BE32-E72D297353CC}">
                <c16:uniqueId val="{0000001F-F3D0-4849-A7B5-36A2458C6621}"/>
              </c:ext>
            </c:extLst>
          </c:dPt>
          <c:dPt>
            <c:idx val="16"/>
            <c:bubble3D val="0"/>
            <c:spPr>
              <a:solidFill>
                <a:srgbClr val="FFC599"/>
              </a:solidFill>
            </c:spPr>
            <c:extLst>
              <c:ext xmlns:c16="http://schemas.microsoft.com/office/drawing/2014/chart" uri="{C3380CC4-5D6E-409C-BE32-E72D297353CC}">
                <c16:uniqueId val="{00000021-F3D0-4849-A7B5-36A2458C6621}"/>
              </c:ext>
            </c:extLst>
          </c:dPt>
          <c:dPt>
            <c:idx val="17"/>
            <c:bubble3D val="0"/>
            <c:spPr>
              <a:solidFill>
                <a:srgbClr val="B5E5E8"/>
              </a:solidFill>
            </c:spPr>
            <c:extLst>
              <c:ext xmlns:c16="http://schemas.microsoft.com/office/drawing/2014/chart" uri="{C3380CC4-5D6E-409C-BE32-E72D297353CC}">
                <c16:uniqueId val="{00000023-F3D0-4849-A7B5-36A2458C6621}"/>
              </c:ext>
            </c:extLst>
          </c:dPt>
          <c:dPt>
            <c:idx val="18"/>
            <c:bubble3D val="0"/>
            <c:spPr>
              <a:solidFill>
                <a:srgbClr val="ECF3FE"/>
              </a:solidFill>
            </c:spPr>
            <c:extLst>
              <c:ext xmlns:c16="http://schemas.microsoft.com/office/drawing/2014/chart" uri="{C3380CC4-5D6E-409C-BE32-E72D297353CC}">
                <c16:uniqueId val="{00000025-F3D0-4849-A7B5-36A2458C6621}"/>
              </c:ext>
            </c:extLst>
          </c:dPt>
          <c:dPt>
            <c:idx val="19"/>
            <c:bubble3D val="0"/>
            <c:spPr>
              <a:solidFill>
                <a:srgbClr val="FDECEB"/>
              </a:solidFill>
            </c:spPr>
            <c:extLst>
              <c:ext xmlns:c16="http://schemas.microsoft.com/office/drawing/2014/chart" uri="{C3380CC4-5D6E-409C-BE32-E72D297353CC}">
                <c16:uniqueId val="{00000027-F3D0-4849-A7B5-36A2458C6621}"/>
              </c:ext>
            </c:extLst>
          </c:dPt>
          <c:dPt>
            <c:idx val="20"/>
            <c:bubble3D val="0"/>
            <c:spPr>
              <a:solidFill>
                <a:srgbClr val="FFF8E6"/>
              </a:solidFill>
            </c:spPr>
            <c:extLst>
              <c:ext xmlns:c16="http://schemas.microsoft.com/office/drawing/2014/chart" uri="{C3380CC4-5D6E-409C-BE32-E72D297353CC}">
                <c16:uniqueId val="{00000029-F3D0-4849-A7B5-36A2458C6621}"/>
              </c:ext>
            </c:extLst>
          </c:dPt>
          <c:dPt>
            <c:idx val="21"/>
            <c:bubble3D val="0"/>
            <c:spPr>
              <a:solidFill>
                <a:srgbClr val="EBF6EE"/>
              </a:solidFill>
            </c:spPr>
            <c:extLst>
              <c:ext xmlns:c16="http://schemas.microsoft.com/office/drawing/2014/chart" uri="{C3380CC4-5D6E-409C-BE32-E72D297353CC}">
                <c16:uniqueId val="{0000002B-F3D0-4849-A7B5-36A2458C6621}"/>
              </c:ext>
            </c:extLst>
          </c:dPt>
          <c:dPt>
            <c:idx val="22"/>
            <c:bubble3D val="0"/>
            <c:spPr>
              <a:solidFill>
                <a:srgbClr val="FFF0E6"/>
              </a:solidFill>
            </c:spPr>
            <c:extLst>
              <c:ext xmlns:c16="http://schemas.microsoft.com/office/drawing/2014/chart" uri="{C3380CC4-5D6E-409C-BE32-E72D297353CC}">
                <c16:uniqueId val="{0000002D-F3D0-4849-A7B5-36A2458C6621}"/>
              </c:ext>
            </c:extLst>
          </c:dPt>
          <c:dPt>
            <c:idx val="23"/>
            <c:bubble3D val="0"/>
            <c:spPr>
              <a:solidFill>
                <a:srgbClr val="EDF8F9"/>
              </a:solidFill>
            </c:spPr>
            <c:extLst>
              <c:ext xmlns:c16="http://schemas.microsoft.com/office/drawing/2014/chart" uri="{C3380CC4-5D6E-409C-BE32-E72D297353CC}">
                <c16:uniqueId val="{0000002F-F3D0-4849-A7B5-36A2458C6621}"/>
              </c:ext>
            </c:extLst>
          </c:dPt>
          <c:dPt>
            <c:idx val="24"/>
            <c:bubble3D val="0"/>
            <c:spPr>
              <a:solidFill>
                <a:srgbClr val="251701"/>
              </a:solidFill>
            </c:spPr>
            <c:extLst>
              <c:ext xmlns:c16="http://schemas.microsoft.com/office/drawing/2014/chart" uri="{C3380CC4-5D6E-409C-BE32-E72D297353CC}">
                <c16:uniqueId val="{00000031-F3D0-4849-A7B5-36A2458C6621}"/>
              </c:ext>
            </c:extLst>
          </c:dPt>
          <c:dPt>
            <c:idx val="25"/>
            <c:bubble3D val="0"/>
            <c:spPr>
              <a:solidFill>
                <a:srgbClr val="032527"/>
              </a:solidFill>
            </c:spPr>
            <c:extLst>
              <c:ext xmlns:c16="http://schemas.microsoft.com/office/drawing/2014/chart" uri="{C3380CC4-5D6E-409C-BE32-E72D297353CC}">
                <c16:uniqueId val="{00000033-F3D0-4849-A7B5-36A2458C6621}"/>
              </c:ext>
            </c:extLst>
          </c:dPt>
          <c:dPt>
            <c:idx val="26"/>
            <c:bubble3D val="0"/>
            <c:spPr>
              <a:solidFill>
                <a:srgbClr val="000C31"/>
              </a:solidFill>
            </c:spPr>
            <c:extLst>
              <c:ext xmlns:c16="http://schemas.microsoft.com/office/drawing/2014/chart" uri="{C3380CC4-5D6E-409C-BE32-E72D297353CC}">
                <c16:uniqueId val="{00000035-F3D0-4849-A7B5-36A2458C6621}"/>
              </c:ext>
            </c:extLst>
          </c:dPt>
          <c:dPt>
            <c:idx val="27"/>
            <c:bubble3D val="0"/>
            <c:spPr>
              <a:solidFill>
                <a:srgbClr val="281021"/>
              </a:solidFill>
            </c:spPr>
            <c:extLst>
              <c:ext xmlns:c16="http://schemas.microsoft.com/office/drawing/2014/chart" uri="{C3380CC4-5D6E-409C-BE32-E72D297353CC}">
                <c16:uniqueId val="{00000037-F3D0-4849-A7B5-36A2458C6621}"/>
              </c:ext>
            </c:extLst>
          </c:dPt>
          <c:dPt>
            <c:idx val="28"/>
            <c:bubble3D val="0"/>
            <c:spPr>
              <a:solidFill>
                <a:srgbClr val="FF1C32"/>
              </a:solidFill>
            </c:spPr>
            <c:extLst>
              <c:ext xmlns:c16="http://schemas.microsoft.com/office/drawing/2014/chart" uri="{C3380CC4-5D6E-409C-BE32-E72D297353CC}">
                <c16:uniqueId val="{00000039-F3D0-4849-A7B5-36A2458C6621}"/>
              </c:ext>
            </c:extLst>
          </c:dPt>
          <c:dPt>
            <c:idx val="29"/>
            <c:bubble3D val="0"/>
            <c:spPr>
              <a:solidFill>
                <a:srgbClr val="240C0A"/>
              </a:solidFill>
            </c:spPr>
            <c:extLst>
              <c:ext xmlns:c16="http://schemas.microsoft.com/office/drawing/2014/chart" uri="{C3380CC4-5D6E-409C-BE32-E72D297353CC}">
                <c16:uniqueId val="{0000003B-F3D0-4849-A7B5-36A2458C6621}"/>
              </c:ext>
            </c:extLst>
          </c:dPt>
          <c:dPt>
            <c:idx val="30"/>
            <c:bubble3D val="0"/>
            <c:spPr>
              <a:solidFill>
                <a:srgbClr val="5E3C05"/>
              </a:solidFill>
            </c:spPr>
            <c:extLst>
              <c:ext xmlns:c16="http://schemas.microsoft.com/office/drawing/2014/chart" uri="{C3380CC4-5D6E-409C-BE32-E72D297353CC}">
                <c16:uniqueId val="{0000003D-F3D0-4849-A7B5-36A2458C6621}"/>
              </c:ext>
            </c:extLst>
          </c:dPt>
          <c:dPt>
            <c:idx val="31"/>
            <c:bubble3D val="0"/>
            <c:spPr>
              <a:solidFill>
                <a:srgbClr val="0A5D64"/>
              </a:solidFill>
            </c:spPr>
            <c:extLst>
              <c:ext xmlns:c16="http://schemas.microsoft.com/office/drawing/2014/chart" uri="{C3380CC4-5D6E-409C-BE32-E72D297353CC}">
                <c16:uniqueId val="{0000003F-F3D0-4849-A7B5-36A2458C6621}"/>
              </c:ext>
            </c:extLst>
          </c:dPt>
          <c:dPt>
            <c:idx val="32"/>
            <c:bubble3D val="0"/>
            <c:spPr>
              <a:solidFill>
                <a:srgbClr val="01217D"/>
              </a:solidFill>
            </c:spPr>
            <c:extLst>
              <c:ext xmlns:c16="http://schemas.microsoft.com/office/drawing/2014/chart" uri="{C3380CC4-5D6E-409C-BE32-E72D297353CC}">
                <c16:uniqueId val="{00000041-F3D0-4849-A7B5-36A2458C6621}"/>
              </c:ext>
            </c:extLst>
          </c:dPt>
          <c:dPt>
            <c:idx val="33"/>
            <c:bubble3D val="0"/>
            <c:spPr>
              <a:solidFill>
                <a:srgbClr val="652B55"/>
              </a:solidFill>
            </c:spPr>
            <c:extLst>
              <c:ext xmlns:c16="http://schemas.microsoft.com/office/drawing/2014/chart" uri="{C3380CC4-5D6E-409C-BE32-E72D297353CC}">
                <c16:uniqueId val="{00000043-F3D0-4849-A7B5-36A2458C6621}"/>
              </c:ext>
            </c:extLst>
          </c:dPt>
          <c:dPt>
            <c:idx val="34"/>
            <c:bubble3D val="0"/>
            <c:spPr>
              <a:solidFill>
                <a:srgbClr val="FF487E"/>
              </a:solidFill>
            </c:spPr>
            <c:extLst>
              <c:ext xmlns:c16="http://schemas.microsoft.com/office/drawing/2014/chart" uri="{C3380CC4-5D6E-409C-BE32-E72D297353CC}">
                <c16:uniqueId val="{00000045-F3D0-4849-A7B5-36A2458C6621}"/>
              </c:ext>
            </c:extLst>
          </c:dPt>
          <c:dPt>
            <c:idx val="35"/>
            <c:bubble3D val="0"/>
            <c:spPr>
              <a:solidFill>
                <a:srgbClr val="5C201C"/>
              </a:solidFill>
            </c:spPr>
            <c:extLst>
              <c:ext xmlns:c16="http://schemas.microsoft.com/office/drawing/2014/chart" uri="{C3380CC4-5D6E-409C-BE32-E72D297353CC}">
                <c16:uniqueId val="{00000047-F3D0-4849-A7B5-36A2458C6621}"/>
              </c:ext>
            </c:extLst>
          </c:dPt>
          <c:dPt>
            <c:idx val="36"/>
            <c:bubble3D val="0"/>
            <c:spPr>
              <a:solidFill>
                <a:srgbClr val="966108"/>
              </a:solidFill>
            </c:spPr>
            <c:extLst>
              <c:ext xmlns:c16="http://schemas.microsoft.com/office/drawing/2014/chart" uri="{C3380CC4-5D6E-409C-BE32-E72D297353CC}">
                <c16:uniqueId val="{00000049-F3D0-4849-A7B5-36A2458C6621}"/>
              </c:ext>
            </c:extLst>
          </c:dPt>
          <c:dPt>
            <c:idx val="37"/>
            <c:bubble3D val="0"/>
            <c:spPr>
              <a:solidFill>
                <a:srgbClr val="1095A1"/>
              </a:solidFill>
            </c:spPr>
            <c:extLst>
              <c:ext xmlns:c16="http://schemas.microsoft.com/office/drawing/2014/chart" uri="{C3380CC4-5D6E-409C-BE32-E72D297353CC}">
                <c16:uniqueId val="{0000004B-F3D0-4849-A7B5-36A2458C6621}"/>
              </c:ext>
            </c:extLst>
          </c:dPt>
          <c:dPt>
            <c:idx val="38"/>
            <c:bubble3D val="0"/>
            <c:spPr>
              <a:solidFill>
                <a:srgbClr val="0235C8"/>
              </a:solidFill>
            </c:spPr>
            <c:extLst>
              <c:ext xmlns:c16="http://schemas.microsoft.com/office/drawing/2014/chart" uri="{C3380CC4-5D6E-409C-BE32-E72D297353CC}">
                <c16:uniqueId val="{0000004D-F3D0-4849-A7B5-36A2458C6621}"/>
              </c:ext>
            </c:extLst>
          </c:dPt>
          <c:dPt>
            <c:idx val="39"/>
            <c:bubble3D val="0"/>
            <c:spPr>
              <a:solidFill>
                <a:srgbClr val="A14589"/>
              </a:solidFill>
            </c:spPr>
            <c:extLst>
              <c:ext xmlns:c16="http://schemas.microsoft.com/office/drawing/2014/chart" uri="{C3380CC4-5D6E-409C-BE32-E72D297353CC}">
                <c16:uniqueId val="{0000004F-F3D0-4849-A7B5-36A2458C6621}"/>
              </c:ext>
            </c:extLst>
          </c:dPt>
          <c:dPt>
            <c:idx val="40"/>
            <c:bubble3D val="0"/>
            <c:spPr>
              <a:solidFill>
                <a:srgbClr val="FF74CA"/>
              </a:solidFill>
            </c:spPr>
            <c:extLst>
              <c:ext xmlns:c16="http://schemas.microsoft.com/office/drawing/2014/chart" uri="{C3380CC4-5D6E-409C-BE32-E72D297353CC}">
                <c16:uniqueId val="{00000051-F3D0-4849-A7B5-36A2458C6621}"/>
              </c:ext>
            </c:extLst>
          </c:dPt>
          <c:dPt>
            <c:idx val="41"/>
            <c:bubble3D val="0"/>
            <c:spPr>
              <a:solidFill>
                <a:srgbClr val="93342D"/>
              </a:solidFill>
            </c:spPr>
            <c:extLst>
              <c:ext xmlns:c16="http://schemas.microsoft.com/office/drawing/2014/chart" uri="{C3380CC4-5D6E-409C-BE32-E72D297353CC}">
                <c16:uniqueId val="{00000053-F3D0-4849-A7B5-36A2458C6621}"/>
              </c:ext>
            </c:extLst>
          </c:dPt>
          <c:dPt>
            <c:idx val="42"/>
            <c:bubble3D val="0"/>
            <c:spPr>
              <a:solidFill>
                <a:srgbClr val="CF850B"/>
              </a:solidFill>
            </c:spPr>
            <c:extLst>
              <c:ext xmlns:c16="http://schemas.microsoft.com/office/drawing/2014/chart" uri="{C3380CC4-5D6E-409C-BE32-E72D297353CC}">
                <c16:uniqueId val="{00000055-F3D0-4849-A7B5-36A2458C6621}"/>
              </c:ext>
            </c:extLst>
          </c:dPt>
          <c:cat>
            <c:strRef>
              <c:f>USA!$A$3:$A$45</c:f>
              <c:strCache>
                <c:ptCount val="43"/>
                <c:pt idx="0">
                  <c:v>Alabama</c:v>
                </c:pt>
                <c:pt idx="1">
                  <c:v>Arizona</c:v>
                </c:pt>
                <c:pt idx="2">
                  <c:v>Arkansas</c:v>
                </c:pt>
                <c:pt idx="3">
                  <c:v>California</c:v>
                </c:pt>
                <c:pt idx="4">
                  <c:v>Colorado</c:v>
                </c:pt>
                <c:pt idx="5">
                  <c:v>Connecticut</c:v>
                </c:pt>
                <c:pt idx="6">
                  <c:v>Delaware</c:v>
                </c:pt>
                <c:pt idx="7">
                  <c:v>Florida</c:v>
                </c:pt>
                <c:pt idx="8">
                  <c:v>Georgia</c:v>
                </c:pt>
                <c:pt idx="9">
                  <c:v>Idaho</c:v>
                </c:pt>
                <c:pt idx="10">
                  <c:v>Illinois</c:v>
                </c:pt>
                <c:pt idx="11">
                  <c:v>Indiana</c:v>
                </c:pt>
                <c:pt idx="12">
                  <c:v>Iowa</c:v>
                </c:pt>
                <c:pt idx="13">
                  <c:v>Kansas</c:v>
                </c:pt>
                <c:pt idx="14">
                  <c:v>Kentucky</c:v>
                </c:pt>
                <c:pt idx="15">
                  <c:v>Louisiana</c:v>
                </c:pt>
                <c:pt idx="16">
                  <c:v>Maine</c:v>
                </c:pt>
                <c:pt idx="17">
                  <c:v>Maryland</c:v>
                </c:pt>
                <c:pt idx="18">
                  <c:v>Massachusetts</c:v>
                </c:pt>
                <c:pt idx="19">
                  <c:v>Michigan</c:v>
                </c:pt>
                <c:pt idx="20">
                  <c:v>Minnesota</c:v>
                </c:pt>
                <c:pt idx="21">
                  <c:v>Mississippi</c:v>
                </c:pt>
                <c:pt idx="22">
                  <c:v>Missouri</c:v>
                </c:pt>
                <c:pt idx="23">
                  <c:v>Montana</c:v>
                </c:pt>
                <c:pt idx="24">
                  <c:v>Nebraska</c:v>
                </c:pt>
                <c:pt idx="25">
                  <c:v>Nevada</c:v>
                </c:pt>
                <c:pt idx="26">
                  <c:v>New Jersey</c:v>
                </c:pt>
                <c:pt idx="27">
                  <c:v>New York</c:v>
                </c:pt>
                <c:pt idx="28">
                  <c:v>North Carolina</c:v>
                </c:pt>
                <c:pt idx="29">
                  <c:v>North Dakota</c:v>
                </c:pt>
                <c:pt idx="30">
                  <c:v>Ohio</c:v>
                </c:pt>
                <c:pt idx="31">
                  <c:v>Oklahoma</c:v>
                </c:pt>
                <c:pt idx="32">
                  <c:v>Oregon</c:v>
                </c:pt>
                <c:pt idx="33">
                  <c:v>Pennsylvania</c:v>
                </c:pt>
                <c:pt idx="34">
                  <c:v>Rhode Island</c:v>
                </c:pt>
                <c:pt idx="35">
                  <c:v>South Carolina</c:v>
                </c:pt>
                <c:pt idx="36">
                  <c:v>Tennessee</c:v>
                </c:pt>
                <c:pt idx="37">
                  <c:v>Texas</c:v>
                </c:pt>
                <c:pt idx="38">
                  <c:v>Utah</c:v>
                </c:pt>
                <c:pt idx="39">
                  <c:v>Virginia</c:v>
                </c:pt>
                <c:pt idx="40">
                  <c:v>Washington</c:v>
                </c:pt>
                <c:pt idx="41">
                  <c:v>West Virginia</c:v>
                </c:pt>
                <c:pt idx="42">
                  <c:v>Wisconsin</c:v>
                </c:pt>
              </c:strCache>
            </c:strRef>
          </c:cat>
          <c:val>
            <c:numRef>
              <c:f>USA!$B$3:$B$45</c:f>
              <c:numCache>
                <c:formatCode>General</c:formatCode>
                <c:ptCount val="43"/>
                <c:pt idx="0">
                  <c:v>1</c:v>
                </c:pt>
                <c:pt idx="1">
                  <c:v>3</c:v>
                </c:pt>
                <c:pt idx="3">
                  <c:v>13</c:v>
                </c:pt>
                <c:pt idx="4">
                  <c:v>2</c:v>
                </c:pt>
                <c:pt idx="5">
                  <c:v>5</c:v>
                </c:pt>
                <c:pt idx="7">
                  <c:v>6</c:v>
                </c:pt>
                <c:pt idx="8">
                  <c:v>1</c:v>
                </c:pt>
                <c:pt idx="10">
                  <c:v>4</c:v>
                </c:pt>
                <c:pt idx="13">
                  <c:v>1</c:v>
                </c:pt>
                <c:pt idx="14">
                  <c:v>1</c:v>
                </c:pt>
                <c:pt idx="17">
                  <c:v>9</c:v>
                </c:pt>
                <c:pt idx="18">
                  <c:v>13</c:v>
                </c:pt>
                <c:pt idx="19">
                  <c:v>3</c:v>
                </c:pt>
                <c:pt idx="20">
                  <c:v>3</c:v>
                </c:pt>
                <c:pt idx="22">
                  <c:v>5</c:v>
                </c:pt>
                <c:pt idx="27">
                  <c:v>4</c:v>
                </c:pt>
                <c:pt idx="28">
                  <c:v>6</c:v>
                </c:pt>
                <c:pt idx="30">
                  <c:v>4</c:v>
                </c:pt>
                <c:pt idx="32">
                  <c:v>1</c:v>
                </c:pt>
                <c:pt idx="33">
                  <c:v>12</c:v>
                </c:pt>
                <c:pt idx="34">
                  <c:v>1</c:v>
                </c:pt>
                <c:pt idx="35">
                  <c:v>1</c:v>
                </c:pt>
                <c:pt idx="36">
                  <c:v>1</c:v>
                </c:pt>
                <c:pt idx="37">
                  <c:v>3</c:v>
                </c:pt>
                <c:pt idx="39">
                  <c:v>5</c:v>
                </c:pt>
                <c:pt idx="40">
                  <c:v>2</c:v>
                </c:pt>
                <c:pt idx="41">
                  <c:v>1</c:v>
                </c:pt>
              </c:numCache>
            </c:numRef>
          </c:val>
          <c:extLst>
            <c:ext xmlns:c16="http://schemas.microsoft.com/office/drawing/2014/chart" uri="{C3380CC4-5D6E-409C-BE32-E72D297353CC}">
              <c16:uniqueId val="{00000056-F3D0-4849-A7B5-36A2458C662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Clinical Trials and Enrollment - EUR</a:t>
            </a:r>
          </a:p>
        </c:rich>
      </c:tx>
      <c:overlay val="0"/>
    </c:title>
    <c:autoTitleDeleted val="0"/>
    <c:plotArea>
      <c:layout/>
      <c:pieChart>
        <c:varyColors val="1"/>
        <c:ser>
          <c:idx val="0"/>
          <c:order val="0"/>
          <c:tx>
            <c:strRef>
              <c:f>EUR!$B$1</c:f>
              <c:strCache>
                <c:ptCount val="1"/>
              </c:strCache>
            </c:strRef>
          </c:tx>
          <c:dPt>
            <c:idx val="0"/>
            <c:bubble3D val="0"/>
            <c:spPr>
              <a:solidFill>
                <a:srgbClr val="4285F4"/>
              </a:solidFill>
            </c:spPr>
            <c:extLst>
              <c:ext xmlns:c16="http://schemas.microsoft.com/office/drawing/2014/chart" uri="{C3380CC4-5D6E-409C-BE32-E72D297353CC}">
                <c16:uniqueId val="{00000001-9CCE-8A46-B029-11E834B075BB}"/>
              </c:ext>
            </c:extLst>
          </c:dPt>
          <c:dPt>
            <c:idx val="1"/>
            <c:bubble3D val="0"/>
            <c:spPr>
              <a:solidFill>
                <a:srgbClr val="EA4335"/>
              </a:solidFill>
            </c:spPr>
            <c:extLst>
              <c:ext xmlns:c16="http://schemas.microsoft.com/office/drawing/2014/chart" uri="{C3380CC4-5D6E-409C-BE32-E72D297353CC}">
                <c16:uniqueId val="{00000003-9CCE-8A46-B029-11E834B075BB}"/>
              </c:ext>
            </c:extLst>
          </c:dPt>
          <c:dPt>
            <c:idx val="2"/>
            <c:bubble3D val="0"/>
            <c:spPr>
              <a:solidFill>
                <a:srgbClr val="FBBC04"/>
              </a:solidFill>
            </c:spPr>
            <c:extLst>
              <c:ext xmlns:c16="http://schemas.microsoft.com/office/drawing/2014/chart" uri="{C3380CC4-5D6E-409C-BE32-E72D297353CC}">
                <c16:uniqueId val="{00000005-9CCE-8A46-B029-11E834B075BB}"/>
              </c:ext>
            </c:extLst>
          </c:dPt>
          <c:dPt>
            <c:idx val="3"/>
            <c:bubble3D val="0"/>
            <c:spPr>
              <a:solidFill>
                <a:srgbClr val="34A853"/>
              </a:solidFill>
            </c:spPr>
            <c:extLst>
              <c:ext xmlns:c16="http://schemas.microsoft.com/office/drawing/2014/chart" uri="{C3380CC4-5D6E-409C-BE32-E72D297353CC}">
                <c16:uniqueId val="{00000007-9CCE-8A46-B029-11E834B075BB}"/>
              </c:ext>
            </c:extLst>
          </c:dPt>
          <c:dPt>
            <c:idx val="4"/>
            <c:bubble3D val="0"/>
            <c:spPr>
              <a:solidFill>
                <a:srgbClr val="FF6D01"/>
              </a:solidFill>
            </c:spPr>
            <c:extLst>
              <c:ext xmlns:c16="http://schemas.microsoft.com/office/drawing/2014/chart" uri="{C3380CC4-5D6E-409C-BE32-E72D297353CC}">
                <c16:uniqueId val="{00000009-9CCE-8A46-B029-11E834B075BB}"/>
              </c:ext>
            </c:extLst>
          </c:dPt>
          <c:dPt>
            <c:idx val="5"/>
            <c:bubble3D val="0"/>
            <c:spPr>
              <a:solidFill>
                <a:srgbClr val="46BDC6"/>
              </a:solidFill>
            </c:spPr>
            <c:extLst>
              <c:ext xmlns:c16="http://schemas.microsoft.com/office/drawing/2014/chart" uri="{C3380CC4-5D6E-409C-BE32-E72D297353CC}">
                <c16:uniqueId val="{0000000B-9CCE-8A46-B029-11E834B075BB}"/>
              </c:ext>
            </c:extLst>
          </c:dPt>
          <c:dPt>
            <c:idx val="6"/>
            <c:bubble3D val="0"/>
            <c:spPr>
              <a:solidFill>
                <a:srgbClr val="7BAAF7"/>
              </a:solidFill>
            </c:spPr>
            <c:extLst>
              <c:ext xmlns:c16="http://schemas.microsoft.com/office/drawing/2014/chart" uri="{C3380CC4-5D6E-409C-BE32-E72D297353CC}">
                <c16:uniqueId val="{0000000D-9CCE-8A46-B029-11E834B075BB}"/>
              </c:ext>
            </c:extLst>
          </c:dPt>
          <c:dPt>
            <c:idx val="7"/>
            <c:bubble3D val="0"/>
            <c:spPr>
              <a:solidFill>
                <a:srgbClr val="F07B72"/>
              </a:solidFill>
            </c:spPr>
            <c:extLst>
              <c:ext xmlns:c16="http://schemas.microsoft.com/office/drawing/2014/chart" uri="{C3380CC4-5D6E-409C-BE32-E72D297353CC}">
                <c16:uniqueId val="{0000000F-9CCE-8A46-B029-11E834B075BB}"/>
              </c:ext>
            </c:extLst>
          </c:dPt>
          <c:dPt>
            <c:idx val="8"/>
            <c:bubble3D val="0"/>
            <c:spPr>
              <a:solidFill>
                <a:srgbClr val="FCD04F"/>
              </a:solidFill>
            </c:spPr>
            <c:extLst>
              <c:ext xmlns:c16="http://schemas.microsoft.com/office/drawing/2014/chart" uri="{C3380CC4-5D6E-409C-BE32-E72D297353CC}">
                <c16:uniqueId val="{00000011-9CCE-8A46-B029-11E834B075BB}"/>
              </c:ext>
            </c:extLst>
          </c:dPt>
          <c:dPt>
            <c:idx val="9"/>
            <c:bubble3D val="0"/>
            <c:spPr>
              <a:solidFill>
                <a:srgbClr val="71C287"/>
              </a:solidFill>
            </c:spPr>
            <c:extLst>
              <c:ext xmlns:c16="http://schemas.microsoft.com/office/drawing/2014/chart" uri="{C3380CC4-5D6E-409C-BE32-E72D297353CC}">
                <c16:uniqueId val="{00000013-9CCE-8A46-B029-11E834B075BB}"/>
              </c:ext>
            </c:extLst>
          </c:dPt>
          <c:dPt>
            <c:idx val="10"/>
            <c:bubble3D val="0"/>
            <c:spPr>
              <a:solidFill>
                <a:srgbClr val="FF994D"/>
              </a:solidFill>
            </c:spPr>
            <c:extLst>
              <c:ext xmlns:c16="http://schemas.microsoft.com/office/drawing/2014/chart" uri="{C3380CC4-5D6E-409C-BE32-E72D297353CC}">
                <c16:uniqueId val="{00000015-9CCE-8A46-B029-11E834B075BB}"/>
              </c:ext>
            </c:extLst>
          </c:dPt>
          <c:dPt>
            <c:idx val="11"/>
            <c:bubble3D val="0"/>
            <c:spPr>
              <a:solidFill>
                <a:srgbClr val="7ED1D7"/>
              </a:solidFill>
            </c:spPr>
            <c:extLst>
              <c:ext xmlns:c16="http://schemas.microsoft.com/office/drawing/2014/chart" uri="{C3380CC4-5D6E-409C-BE32-E72D297353CC}">
                <c16:uniqueId val="{00000017-9CCE-8A46-B029-11E834B075BB}"/>
              </c:ext>
            </c:extLst>
          </c:dPt>
          <c:dPt>
            <c:idx val="12"/>
            <c:bubble3D val="0"/>
            <c:spPr>
              <a:solidFill>
                <a:srgbClr val="B3CEFB"/>
              </a:solidFill>
            </c:spPr>
            <c:extLst>
              <c:ext xmlns:c16="http://schemas.microsoft.com/office/drawing/2014/chart" uri="{C3380CC4-5D6E-409C-BE32-E72D297353CC}">
                <c16:uniqueId val="{00000019-9CCE-8A46-B029-11E834B075BB}"/>
              </c:ext>
            </c:extLst>
          </c:dPt>
          <c:dPt>
            <c:idx val="13"/>
            <c:bubble3D val="0"/>
            <c:spPr>
              <a:solidFill>
                <a:srgbClr val="F7B4AE"/>
              </a:solidFill>
            </c:spPr>
            <c:extLst>
              <c:ext xmlns:c16="http://schemas.microsoft.com/office/drawing/2014/chart" uri="{C3380CC4-5D6E-409C-BE32-E72D297353CC}">
                <c16:uniqueId val="{0000001B-9CCE-8A46-B029-11E834B075BB}"/>
              </c:ext>
            </c:extLst>
          </c:dPt>
          <c:dPt>
            <c:idx val="14"/>
            <c:bubble3D val="0"/>
            <c:spPr>
              <a:solidFill>
                <a:srgbClr val="FDE49B"/>
              </a:solidFill>
            </c:spPr>
            <c:extLst>
              <c:ext xmlns:c16="http://schemas.microsoft.com/office/drawing/2014/chart" uri="{C3380CC4-5D6E-409C-BE32-E72D297353CC}">
                <c16:uniqueId val="{0000001D-9CCE-8A46-B029-11E834B075BB}"/>
              </c:ext>
            </c:extLst>
          </c:dPt>
          <c:dPt>
            <c:idx val="15"/>
            <c:bubble3D val="0"/>
            <c:spPr>
              <a:solidFill>
                <a:srgbClr val="AEDCBA"/>
              </a:solidFill>
            </c:spPr>
            <c:extLst>
              <c:ext xmlns:c16="http://schemas.microsoft.com/office/drawing/2014/chart" uri="{C3380CC4-5D6E-409C-BE32-E72D297353CC}">
                <c16:uniqueId val="{0000001F-9CCE-8A46-B029-11E834B075BB}"/>
              </c:ext>
            </c:extLst>
          </c:dPt>
          <c:dPt>
            <c:idx val="16"/>
            <c:bubble3D val="0"/>
            <c:spPr>
              <a:solidFill>
                <a:srgbClr val="FFC599"/>
              </a:solidFill>
            </c:spPr>
            <c:extLst>
              <c:ext xmlns:c16="http://schemas.microsoft.com/office/drawing/2014/chart" uri="{C3380CC4-5D6E-409C-BE32-E72D297353CC}">
                <c16:uniqueId val="{00000021-9CCE-8A46-B029-11E834B075BB}"/>
              </c:ext>
            </c:extLst>
          </c:dPt>
          <c:dPt>
            <c:idx val="17"/>
            <c:bubble3D val="0"/>
            <c:spPr>
              <a:solidFill>
                <a:srgbClr val="B5E5E8"/>
              </a:solidFill>
            </c:spPr>
            <c:extLst>
              <c:ext xmlns:c16="http://schemas.microsoft.com/office/drawing/2014/chart" uri="{C3380CC4-5D6E-409C-BE32-E72D297353CC}">
                <c16:uniqueId val="{00000023-9CCE-8A46-B029-11E834B075BB}"/>
              </c:ext>
            </c:extLst>
          </c:dPt>
          <c:dPt>
            <c:idx val="18"/>
            <c:bubble3D val="0"/>
            <c:spPr>
              <a:solidFill>
                <a:srgbClr val="ECF3FE"/>
              </a:solidFill>
            </c:spPr>
            <c:extLst>
              <c:ext xmlns:c16="http://schemas.microsoft.com/office/drawing/2014/chart" uri="{C3380CC4-5D6E-409C-BE32-E72D297353CC}">
                <c16:uniqueId val="{00000025-9CCE-8A46-B029-11E834B075BB}"/>
              </c:ext>
            </c:extLst>
          </c:dPt>
          <c:dPt>
            <c:idx val="19"/>
            <c:bubble3D val="0"/>
            <c:spPr>
              <a:solidFill>
                <a:srgbClr val="FDECEB"/>
              </a:solidFill>
            </c:spPr>
            <c:extLst>
              <c:ext xmlns:c16="http://schemas.microsoft.com/office/drawing/2014/chart" uri="{C3380CC4-5D6E-409C-BE32-E72D297353CC}">
                <c16:uniqueId val="{00000027-9CCE-8A46-B029-11E834B075BB}"/>
              </c:ext>
            </c:extLst>
          </c:dPt>
          <c:dPt>
            <c:idx val="20"/>
            <c:bubble3D val="0"/>
            <c:spPr>
              <a:solidFill>
                <a:srgbClr val="FFF8E6"/>
              </a:solidFill>
            </c:spPr>
            <c:extLst>
              <c:ext xmlns:c16="http://schemas.microsoft.com/office/drawing/2014/chart" uri="{C3380CC4-5D6E-409C-BE32-E72D297353CC}">
                <c16:uniqueId val="{00000029-9CCE-8A46-B029-11E834B075BB}"/>
              </c:ext>
            </c:extLst>
          </c:dPt>
          <c:dPt>
            <c:idx val="21"/>
            <c:bubble3D val="0"/>
            <c:spPr>
              <a:solidFill>
                <a:srgbClr val="EBF6EE"/>
              </a:solidFill>
            </c:spPr>
            <c:extLst>
              <c:ext xmlns:c16="http://schemas.microsoft.com/office/drawing/2014/chart" uri="{C3380CC4-5D6E-409C-BE32-E72D297353CC}">
                <c16:uniqueId val="{0000002B-9CCE-8A46-B029-11E834B075BB}"/>
              </c:ext>
            </c:extLst>
          </c:dPt>
          <c:dPt>
            <c:idx val="22"/>
            <c:bubble3D val="0"/>
            <c:spPr>
              <a:solidFill>
                <a:srgbClr val="FFF0E6"/>
              </a:solidFill>
            </c:spPr>
            <c:extLst>
              <c:ext xmlns:c16="http://schemas.microsoft.com/office/drawing/2014/chart" uri="{C3380CC4-5D6E-409C-BE32-E72D297353CC}">
                <c16:uniqueId val="{0000002D-9CCE-8A46-B029-11E834B075BB}"/>
              </c:ext>
            </c:extLst>
          </c:dPt>
          <c:dPt>
            <c:idx val="23"/>
            <c:bubble3D val="0"/>
            <c:spPr>
              <a:solidFill>
                <a:srgbClr val="EDF8F9"/>
              </a:solidFill>
            </c:spPr>
            <c:extLst>
              <c:ext xmlns:c16="http://schemas.microsoft.com/office/drawing/2014/chart" uri="{C3380CC4-5D6E-409C-BE32-E72D297353CC}">
                <c16:uniqueId val="{0000002F-9CCE-8A46-B029-11E834B075BB}"/>
              </c:ext>
            </c:extLst>
          </c:dPt>
          <c:dPt>
            <c:idx val="24"/>
            <c:bubble3D val="0"/>
            <c:extLst>
              <c:ext xmlns:c16="http://schemas.microsoft.com/office/drawing/2014/chart" uri="{C3380CC4-5D6E-409C-BE32-E72D297353CC}">
                <c16:uniqueId val="{00000030-9CCE-8A46-B029-11E834B075BB}"/>
              </c:ext>
            </c:extLst>
          </c:dPt>
          <c:dPt>
            <c:idx val="25"/>
            <c:bubble3D val="0"/>
            <c:extLst>
              <c:ext xmlns:c16="http://schemas.microsoft.com/office/drawing/2014/chart" uri="{C3380CC4-5D6E-409C-BE32-E72D297353CC}">
                <c16:uniqueId val="{00000031-9CCE-8A46-B029-11E834B075BB}"/>
              </c:ext>
            </c:extLst>
          </c:dPt>
          <c:dPt>
            <c:idx val="26"/>
            <c:bubble3D val="0"/>
            <c:extLst>
              <c:ext xmlns:c16="http://schemas.microsoft.com/office/drawing/2014/chart" uri="{C3380CC4-5D6E-409C-BE32-E72D297353CC}">
                <c16:uniqueId val="{00000032-9CCE-8A46-B029-11E834B075BB}"/>
              </c:ext>
            </c:extLst>
          </c:dPt>
          <c:dPt>
            <c:idx val="27"/>
            <c:bubble3D val="0"/>
            <c:extLst>
              <c:ext xmlns:c16="http://schemas.microsoft.com/office/drawing/2014/chart" uri="{C3380CC4-5D6E-409C-BE32-E72D297353CC}">
                <c16:uniqueId val="{00000033-9CCE-8A46-B029-11E834B075BB}"/>
              </c:ext>
            </c:extLst>
          </c:dPt>
          <c:dPt>
            <c:idx val="28"/>
            <c:bubble3D val="0"/>
            <c:extLst>
              <c:ext xmlns:c16="http://schemas.microsoft.com/office/drawing/2014/chart" uri="{C3380CC4-5D6E-409C-BE32-E72D297353CC}">
                <c16:uniqueId val="{00000034-9CCE-8A46-B029-11E834B075BB}"/>
              </c:ext>
            </c:extLst>
          </c:dPt>
          <c:dPt>
            <c:idx val="29"/>
            <c:bubble3D val="0"/>
            <c:extLst>
              <c:ext xmlns:c16="http://schemas.microsoft.com/office/drawing/2014/chart" uri="{C3380CC4-5D6E-409C-BE32-E72D297353CC}">
                <c16:uniqueId val="{00000035-9CCE-8A46-B029-11E834B075BB}"/>
              </c:ext>
            </c:extLst>
          </c:dPt>
          <c:dPt>
            <c:idx val="30"/>
            <c:bubble3D val="0"/>
            <c:extLst>
              <c:ext xmlns:c16="http://schemas.microsoft.com/office/drawing/2014/chart" uri="{C3380CC4-5D6E-409C-BE32-E72D297353CC}">
                <c16:uniqueId val="{00000036-9CCE-8A46-B029-11E834B075BB}"/>
              </c:ext>
            </c:extLst>
          </c:dPt>
          <c:dPt>
            <c:idx val="31"/>
            <c:bubble3D val="0"/>
            <c:extLst>
              <c:ext xmlns:c16="http://schemas.microsoft.com/office/drawing/2014/chart" uri="{C3380CC4-5D6E-409C-BE32-E72D297353CC}">
                <c16:uniqueId val="{00000037-9CCE-8A46-B029-11E834B075BB}"/>
              </c:ext>
            </c:extLst>
          </c:dPt>
          <c:dPt>
            <c:idx val="32"/>
            <c:bubble3D val="0"/>
            <c:extLst>
              <c:ext xmlns:c16="http://schemas.microsoft.com/office/drawing/2014/chart" uri="{C3380CC4-5D6E-409C-BE32-E72D297353CC}">
                <c16:uniqueId val="{00000038-9CCE-8A46-B029-11E834B075BB}"/>
              </c:ext>
            </c:extLst>
          </c:dPt>
          <c:dPt>
            <c:idx val="33"/>
            <c:bubble3D val="0"/>
            <c:extLst>
              <c:ext xmlns:c16="http://schemas.microsoft.com/office/drawing/2014/chart" uri="{C3380CC4-5D6E-409C-BE32-E72D297353CC}">
                <c16:uniqueId val="{00000039-9CCE-8A46-B029-11E834B075BB}"/>
              </c:ext>
            </c:extLst>
          </c:dPt>
          <c:dPt>
            <c:idx val="34"/>
            <c:bubble3D val="0"/>
            <c:extLst>
              <c:ext xmlns:c16="http://schemas.microsoft.com/office/drawing/2014/chart" uri="{C3380CC4-5D6E-409C-BE32-E72D297353CC}">
                <c16:uniqueId val="{0000003A-9CCE-8A46-B029-11E834B075BB}"/>
              </c:ext>
            </c:extLst>
          </c:dPt>
          <c:dPt>
            <c:idx val="35"/>
            <c:bubble3D val="0"/>
            <c:extLst>
              <c:ext xmlns:c16="http://schemas.microsoft.com/office/drawing/2014/chart" uri="{C3380CC4-5D6E-409C-BE32-E72D297353CC}">
                <c16:uniqueId val="{0000003B-9CCE-8A46-B029-11E834B075BB}"/>
              </c:ext>
            </c:extLst>
          </c:dPt>
          <c:dPt>
            <c:idx val="36"/>
            <c:bubble3D val="0"/>
            <c:extLst>
              <c:ext xmlns:c16="http://schemas.microsoft.com/office/drawing/2014/chart" uri="{C3380CC4-5D6E-409C-BE32-E72D297353CC}">
                <c16:uniqueId val="{0000003C-9CCE-8A46-B029-11E834B075BB}"/>
              </c:ext>
            </c:extLst>
          </c:dPt>
          <c:dPt>
            <c:idx val="37"/>
            <c:bubble3D val="0"/>
            <c:extLst>
              <c:ext xmlns:c16="http://schemas.microsoft.com/office/drawing/2014/chart" uri="{C3380CC4-5D6E-409C-BE32-E72D297353CC}">
                <c16:uniqueId val="{0000003D-9CCE-8A46-B029-11E834B075BB}"/>
              </c:ext>
            </c:extLst>
          </c:dPt>
          <c:dPt>
            <c:idx val="38"/>
            <c:bubble3D val="0"/>
            <c:extLst>
              <c:ext xmlns:c16="http://schemas.microsoft.com/office/drawing/2014/chart" uri="{C3380CC4-5D6E-409C-BE32-E72D297353CC}">
                <c16:uniqueId val="{0000003E-9CCE-8A46-B029-11E834B075BB}"/>
              </c:ext>
            </c:extLst>
          </c:dPt>
          <c:dPt>
            <c:idx val="39"/>
            <c:bubble3D val="0"/>
            <c:extLst>
              <c:ext xmlns:c16="http://schemas.microsoft.com/office/drawing/2014/chart" uri="{C3380CC4-5D6E-409C-BE32-E72D297353CC}">
                <c16:uniqueId val="{0000003F-9CCE-8A46-B029-11E834B075BB}"/>
              </c:ext>
            </c:extLst>
          </c:dPt>
          <c:dPt>
            <c:idx val="40"/>
            <c:bubble3D val="0"/>
            <c:extLst>
              <c:ext xmlns:c16="http://schemas.microsoft.com/office/drawing/2014/chart" uri="{C3380CC4-5D6E-409C-BE32-E72D297353CC}">
                <c16:uniqueId val="{00000040-9CCE-8A46-B029-11E834B075BB}"/>
              </c:ext>
            </c:extLst>
          </c:dPt>
          <c:dPt>
            <c:idx val="41"/>
            <c:bubble3D val="0"/>
            <c:extLst>
              <c:ext xmlns:c16="http://schemas.microsoft.com/office/drawing/2014/chart" uri="{C3380CC4-5D6E-409C-BE32-E72D297353CC}">
                <c16:uniqueId val="{00000041-9CCE-8A46-B029-11E834B075BB}"/>
              </c:ext>
            </c:extLst>
          </c:dPt>
          <c:dPt>
            <c:idx val="42"/>
            <c:bubble3D val="0"/>
            <c:extLst>
              <c:ext xmlns:c16="http://schemas.microsoft.com/office/drawing/2014/chart" uri="{C3380CC4-5D6E-409C-BE32-E72D297353CC}">
                <c16:uniqueId val="{00000042-9CCE-8A46-B029-11E834B075BB}"/>
              </c:ext>
            </c:extLst>
          </c:dPt>
          <c:dPt>
            <c:idx val="43"/>
            <c:bubble3D val="0"/>
            <c:extLst>
              <c:ext xmlns:c16="http://schemas.microsoft.com/office/drawing/2014/chart" uri="{C3380CC4-5D6E-409C-BE32-E72D297353CC}">
                <c16:uniqueId val="{00000043-9CCE-8A46-B029-11E834B075BB}"/>
              </c:ext>
            </c:extLst>
          </c:dPt>
          <c:dPt>
            <c:idx val="44"/>
            <c:bubble3D val="0"/>
            <c:extLst>
              <c:ext xmlns:c16="http://schemas.microsoft.com/office/drawing/2014/chart" uri="{C3380CC4-5D6E-409C-BE32-E72D297353CC}">
                <c16:uniqueId val="{00000044-9CCE-8A46-B029-11E834B075BB}"/>
              </c:ext>
            </c:extLst>
          </c:dPt>
          <c:dPt>
            <c:idx val="45"/>
            <c:bubble3D val="0"/>
            <c:extLst>
              <c:ext xmlns:c16="http://schemas.microsoft.com/office/drawing/2014/chart" uri="{C3380CC4-5D6E-409C-BE32-E72D297353CC}">
                <c16:uniqueId val="{00000045-9CCE-8A46-B029-11E834B075BB}"/>
              </c:ext>
            </c:extLst>
          </c:dPt>
          <c:dPt>
            <c:idx val="46"/>
            <c:bubble3D val="0"/>
            <c:extLst>
              <c:ext xmlns:c16="http://schemas.microsoft.com/office/drawing/2014/chart" uri="{C3380CC4-5D6E-409C-BE32-E72D297353CC}">
                <c16:uniqueId val="{00000046-9CCE-8A46-B029-11E834B075BB}"/>
              </c:ext>
            </c:extLst>
          </c:dPt>
          <c:dPt>
            <c:idx val="47"/>
            <c:bubble3D val="0"/>
            <c:extLst>
              <c:ext xmlns:c16="http://schemas.microsoft.com/office/drawing/2014/chart" uri="{C3380CC4-5D6E-409C-BE32-E72D297353CC}">
                <c16:uniqueId val="{00000047-9CCE-8A46-B029-11E834B075BB}"/>
              </c:ext>
            </c:extLst>
          </c:dPt>
          <c:cat>
            <c:strRef>
              <c:f>EUR!$A$2:$A$49</c:f>
              <c:strCache>
                <c:ptCount val="24"/>
                <c:pt idx="0">
                  <c:v>Austria</c:v>
                </c:pt>
                <c:pt idx="1">
                  <c:v>Belgium</c:v>
                </c:pt>
                <c:pt idx="2">
                  <c:v>Croatia</c:v>
                </c:pt>
                <c:pt idx="3">
                  <c:v>Czechia</c:v>
                </c:pt>
                <c:pt idx="4">
                  <c:v>Denmark</c:v>
                </c:pt>
                <c:pt idx="5">
                  <c:v>Finland</c:v>
                </c:pt>
                <c:pt idx="6">
                  <c:v>France</c:v>
                </c:pt>
                <c:pt idx="7">
                  <c:v>Germany</c:v>
                </c:pt>
                <c:pt idx="8">
                  <c:v>Greece</c:v>
                </c:pt>
                <c:pt idx="9">
                  <c:v>Hungary</c:v>
                </c:pt>
                <c:pt idx="10">
                  <c:v>Israel</c:v>
                </c:pt>
                <c:pt idx="11">
                  <c:v>Netherlands</c:v>
                </c:pt>
                <c:pt idx="12">
                  <c:v>New Zealand</c:v>
                </c:pt>
                <c:pt idx="13">
                  <c:v>Norway</c:v>
                </c:pt>
                <c:pt idx="14">
                  <c:v>Poland</c:v>
                </c:pt>
                <c:pt idx="15">
                  <c:v>Portugal</c:v>
                </c:pt>
                <c:pt idx="16">
                  <c:v>Romania</c:v>
                </c:pt>
                <c:pt idx="17">
                  <c:v>Russian Federation</c:v>
                </c:pt>
                <c:pt idx="18">
                  <c:v>Serbia</c:v>
                </c:pt>
                <c:pt idx="19">
                  <c:v>Spain</c:v>
                </c:pt>
                <c:pt idx="20">
                  <c:v>Sweden</c:v>
                </c:pt>
                <c:pt idx="21">
                  <c:v>Switzerland</c:v>
                </c:pt>
                <c:pt idx="22">
                  <c:v>Ukraine</c:v>
                </c:pt>
                <c:pt idx="23">
                  <c:v>United Kingdom</c:v>
                </c:pt>
              </c:strCache>
            </c:strRef>
          </c:cat>
          <c:val>
            <c:numRef>
              <c:f>EUR!$B$2:$B$49</c:f>
              <c:numCache>
                <c:formatCode>General</c:formatCode>
                <c:ptCount val="24"/>
                <c:pt idx="0">
                  <c:v>7</c:v>
                </c:pt>
                <c:pt idx="1">
                  <c:v>18</c:v>
                </c:pt>
                <c:pt idx="2">
                  <c:v>2</c:v>
                </c:pt>
                <c:pt idx="3">
                  <c:v>2</c:v>
                </c:pt>
                <c:pt idx="4">
                  <c:v>10</c:v>
                </c:pt>
                <c:pt idx="5">
                  <c:v>6</c:v>
                </c:pt>
                <c:pt idx="6">
                  <c:v>76</c:v>
                </c:pt>
                <c:pt idx="7">
                  <c:v>22</c:v>
                </c:pt>
                <c:pt idx="8">
                  <c:v>3</c:v>
                </c:pt>
                <c:pt idx="9">
                  <c:v>5</c:v>
                </c:pt>
                <c:pt idx="10">
                  <c:v>6</c:v>
                </c:pt>
                <c:pt idx="11">
                  <c:v>11</c:v>
                </c:pt>
                <c:pt idx="12">
                  <c:v>1</c:v>
                </c:pt>
                <c:pt idx="13">
                  <c:v>2</c:v>
                </c:pt>
                <c:pt idx="14">
                  <c:v>11</c:v>
                </c:pt>
                <c:pt idx="15">
                  <c:v>1</c:v>
                </c:pt>
                <c:pt idx="16">
                  <c:v>2</c:v>
                </c:pt>
                <c:pt idx="17">
                  <c:v>6</c:v>
                </c:pt>
                <c:pt idx="18">
                  <c:v>1</c:v>
                </c:pt>
                <c:pt idx="19">
                  <c:v>20</c:v>
                </c:pt>
                <c:pt idx="20">
                  <c:v>11</c:v>
                </c:pt>
                <c:pt idx="21">
                  <c:v>14</c:v>
                </c:pt>
                <c:pt idx="22">
                  <c:v>9</c:v>
                </c:pt>
                <c:pt idx="23">
                  <c:v>15</c:v>
                </c:pt>
              </c:numCache>
            </c:numRef>
          </c:val>
          <c:extLst>
            <c:ext xmlns:c16="http://schemas.microsoft.com/office/drawing/2014/chart" uri="{C3380CC4-5D6E-409C-BE32-E72D297353CC}">
              <c16:uniqueId val="{00000048-9CCE-8A46-B029-11E834B075B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4.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4533900" cy="2657475"/>
    <xdr:pic>
      <xdr:nvPicPr>
        <xdr:cNvPr id="2" name="image18.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895350</xdr:colOff>
      <xdr:row>1</xdr:row>
      <xdr:rowOff>104775</xdr:rowOff>
    </xdr:from>
    <xdr:ext cx="4695825" cy="3086100"/>
    <xdr:pic>
      <xdr:nvPicPr>
        <xdr:cNvPr id="3" name="image30.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152400</xdr:colOff>
      <xdr:row>14</xdr:row>
      <xdr:rowOff>142875</xdr:rowOff>
    </xdr:from>
    <xdr:ext cx="4695825" cy="3086100"/>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28575</xdr:colOff>
      <xdr:row>16</xdr:row>
      <xdr:rowOff>-161925</xdr:rowOff>
    </xdr:from>
    <xdr:ext cx="4762500" cy="3086100"/>
    <xdr:pic>
      <xdr:nvPicPr>
        <xdr:cNvPr id="5" name="image21.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10</xdr:col>
      <xdr:colOff>190500</xdr:colOff>
      <xdr:row>2</xdr:row>
      <xdr:rowOff>142875</xdr:rowOff>
    </xdr:from>
    <xdr:ext cx="4533900" cy="2609850"/>
    <xdr:pic>
      <xdr:nvPicPr>
        <xdr:cNvPr id="6" name="image4.pn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57150</xdr:colOff>
      <xdr:row>15</xdr:row>
      <xdr:rowOff>171450</xdr:rowOff>
    </xdr:from>
    <xdr:ext cx="5048250" cy="2952750"/>
    <xdr:pic>
      <xdr:nvPicPr>
        <xdr:cNvPr id="7" name="image2.png" title="Image">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228600</xdr:colOff>
      <xdr:row>31</xdr:row>
      <xdr:rowOff>19050</xdr:rowOff>
    </xdr:from>
    <xdr:ext cx="5381625" cy="3152775"/>
    <xdr:pic>
      <xdr:nvPicPr>
        <xdr:cNvPr id="8" name="image28.png" title="Image">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876300</xdr:colOff>
      <xdr:row>31</xdr:row>
      <xdr:rowOff>171450</xdr:rowOff>
    </xdr:from>
    <xdr:ext cx="4381500" cy="3152775"/>
    <xdr:pic>
      <xdr:nvPicPr>
        <xdr:cNvPr id="9" name="image15.png" title="Image">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228600</xdr:colOff>
      <xdr:row>48</xdr:row>
      <xdr:rowOff>57150</xdr:rowOff>
    </xdr:from>
    <xdr:ext cx="5124450" cy="3009900"/>
    <xdr:pic>
      <xdr:nvPicPr>
        <xdr:cNvPr id="10" name="image24.png" title="Image">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790575</xdr:colOff>
      <xdr:row>48</xdr:row>
      <xdr:rowOff>133350</xdr:rowOff>
    </xdr:from>
    <xdr:ext cx="4848225" cy="2867025"/>
    <xdr:pic>
      <xdr:nvPicPr>
        <xdr:cNvPr id="11" name="image13.png" title="Image">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10</xdr:col>
      <xdr:colOff>657225</xdr:colOff>
      <xdr:row>31</xdr:row>
      <xdr:rowOff>57150</xdr:rowOff>
    </xdr:from>
    <xdr:ext cx="3905250" cy="3152775"/>
    <xdr:pic>
      <xdr:nvPicPr>
        <xdr:cNvPr id="12" name="image8.png" title="Image">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10</xdr:col>
      <xdr:colOff>971550</xdr:colOff>
      <xdr:row>47</xdr:row>
      <xdr:rowOff>190500</xdr:rowOff>
    </xdr:from>
    <xdr:ext cx="3590925" cy="2609850"/>
    <xdr:pic>
      <xdr:nvPicPr>
        <xdr:cNvPr id="13" name="image9.png" title="Image">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17</xdr:row>
      <xdr:rowOff>66675</xdr:rowOff>
    </xdr:from>
    <xdr:ext cx="5124450" cy="2952750"/>
    <xdr:pic>
      <xdr:nvPicPr>
        <xdr:cNvPr id="2" name="image20.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942975</xdr:colOff>
      <xdr:row>17</xdr:row>
      <xdr:rowOff>66675</xdr:rowOff>
    </xdr:from>
    <xdr:ext cx="4991100" cy="2952750"/>
    <xdr:pic>
      <xdr:nvPicPr>
        <xdr:cNvPr id="3" name="image19.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1314450</xdr:colOff>
      <xdr:row>17</xdr:row>
      <xdr:rowOff>190500</xdr:rowOff>
    </xdr:from>
    <xdr:ext cx="5410200" cy="3162300"/>
    <xdr:pic>
      <xdr:nvPicPr>
        <xdr:cNvPr id="4" name="image22.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266700</xdr:colOff>
      <xdr:row>10</xdr:row>
      <xdr:rowOff>95250</xdr:rowOff>
    </xdr:from>
    <xdr:ext cx="4657725" cy="2724150"/>
    <xdr:pic>
      <xdr:nvPicPr>
        <xdr:cNvPr id="4" name="image14.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209550</xdr:colOff>
      <xdr:row>26</xdr:row>
      <xdr:rowOff>66675</xdr:rowOff>
    </xdr:from>
    <xdr:ext cx="5153025" cy="3381375"/>
    <xdr:pic>
      <xdr:nvPicPr>
        <xdr:cNvPr id="5" name="image6.pn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228600</xdr:colOff>
      <xdr:row>46</xdr:row>
      <xdr:rowOff>38100</xdr:rowOff>
    </xdr:from>
    <xdr:ext cx="7667625" cy="5038725"/>
    <xdr:pic>
      <xdr:nvPicPr>
        <xdr:cNvPr id="2" name="image3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6083300" y="8775700"/>
          <a:ext cx="7667625" cy="5038725"/>
        </a:xfrm>
        <a:prstGeom prst="rect">
          <a:avLst/>
        </a:prstGeom>
        <a:noFill/>
      </xdr:spPr>
    </xdr:pic>
    <xdr:clientData fLocksWithSheet="0"/>
  </xdr:oneCellAnchor>
  <xdr:oneCellAnchor>
    <xdr:from>
      <xdr:col>5</xdr:col>
      <xdr:colOff>187325</xdr:colOff>
      <xdr:row>101</xdr:row>
      <xdr:rowOff>73025</xdr:rowOff>
    </xdr:from>
    <xdr:ext cx="7715250" cy="5038725"/>
    <xdr:pic>
      <xdr:nvPicPr>
        <xdr:cNvPr id="3" name="image25.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xfrm>
          <a:off x="6042025" y="17941925"/>
          <a:ext cx="7715250" cy="5038725"/>
        </a:xfrm>
        <a:prstGeom prst="rect">
          <a:avLst/>
        </a:prstGeom>
        <a:noFill/>
      </xdr:spPr>
    </xdr:pic>
    <xdr:clientData fLocksWithSheet="0"/>
  </xdr:oneCellAnchor>
  <xdr:oneCellAnchor>
    <xdr:from>
      <xdr:col>6</xdr:col>
      <xdr:colOff>63500</xdr:colOff>
      <xdr:row>76</xdr:row>
      <xdr:rowOff>146050</xdr:rowOff>
    </xdr:from>
    <xdr:ext cx="6762750" cy="4000500"/>
    <xdr:pic>
      <xdr:nvPicPr>
        <xdr:cNvPr id="4" name="image10.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xfrm>
          <a:off x="7264400" y="13887450"/>
          <a:ext cx="6762750" cy="40005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14</xdr:col>
      <xdr:colOff>571500</xdr:colOff>
      <xdr:row>0</xdr:row>
      <xdr:rowOff>123825</xdr:rowOff>
    </xdr:from>
    <xdr:ext cx="4781550" cy="2962275"/>
    <xdr:graphicFrame macro="">
      <xdr:nvGraphicFramePr>
        <xdr:cNvPr id="3" name="Chart 3" title="Chart">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16</xdr:col>
      <xdr:colOff>619125</xdr:colOff>
      <xdr:row>15</xdr:row>
      <xdr:rowOff>161925</xdr:rowOff>
    </xdr:from>
    <xdr:ext cx="4829175" cy="2962275"/>
    <xdr:graphicFrame macro="">
      <xdr:nvGraphicFramePr>
        <xdr:cNvPr id="4" name="Chart 4" title="Chart">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0</xdr:row>
      <xdr:rowOff>0</xdr:rowOff>
    </xdr:from>
    <xdr:ext cx="6724650" cy="4305300"/>
    <xdr:pic>
      <xdr:nvPicPr>
        <xdr:cNvPr id="2" name="image1.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962025</xdr:colOff>
      <xdr:row>0</xdr:row>
      <xdr:rowOff>19050</xdr:rowOff>
    </xdr:from>
    <xdr:ext cx="7219950" cy="4381500"/>
    <xdr:pic>
      <xdr:nvPicPr>
        <xdr:cNvPr id="5" name="image11.png" title="Image">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22</xdr:row>
      <xdr:rowOff>133350</xdr:rowOff>
    </xdr:from>
    <xdr:ext cx="8153400" cy="3857625"/>
    <xdr:pic>
      <xdr:nvPicPr>
        <xdr:cNvPr id="6" name="image27.png" title="Image">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476250</xdr:colOff>
      <xdr:row>22</xdr:row>
      <xdr:rowOff>200025</xdr:rowOff>
    </xdr:from>
    <xdr:ext cx="7820025" cy="3733800"/>
    <xdr:pic>
      <xdr:nvPicPr>
        <xdr:cNvPr id="7" name="image12.png" title="Image">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41</xdr:row>
      <xdr:rowOff>161925</xdr:rowOff>
    </xdr:from>
    <xdr:ext cx="8658225" cy="4305300"/>
    <xdr:pic>
      <xdr:nvPicPr>
        <xdr:cNvPr id="8" name="image17.png" title="Image">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933450</xdr:colOff>
      <xdr:row>42</xdr:row>
      <xdr:rowOff>114300</xdr:rowOff>
    </xdr:from>
    <xdr:ext cx="8305800" cy="4191000"/>
    <xdr:pic>
      <xdr:nvPicPr>
        <xdr:cNvPr id="9" name="image31.png" title="Image">
          <a:extLst>
            <a:ext uri="{FF2B5EF4-FFF2-40B4-BE49-F238E27FC236}">
              <a16:creationId xmlns:a16="http://schemas.microsoft.com/office/drawing/2014/main" id="{00000000-0008-0000-0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60325</xdr:colOff>
      <xdr:row>0</xdr:row>
      <xdr:rowOff>0</xdr:rowOff>
    </xdr:from>
    <xdr:ext cx="6899275" cy="3403600"/>
    <xdr:pic>
      <xdr:nvPicPr>
        <xdr:cNvPr id="2" name="image33.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2955925" y="0"/>
          <a:ext cx="6899275" cy="3403600"/>
        </a:xfrm>
        <a:prstGeom prst="rect">
          <a:avLst/>
        </a:prstGeom>
        <a:noFill/>
      </xdr:spPr>
    </xdr:pic>
    <xdr:clientData fLocksWithSheet="0"/>
  </xdr:oneCellAnchor>
  <xdr:oneCellAnchor>
    <xdr:from>
      <xdr:col>3</xdr:col>
      <xdr:colOff>111125</xdr:colOff>
      <xdr:row>39</xdr:row>
      <xdr:rowOff>107950</xdr:rowOff>
    </xdr:from>
    <xdr:ext cx="6848475" cy="3384550"/>
    <xdr:pic>
      <xdr:nvPicPr>
        <xdr:cNvPr id="3" name="image29.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xfrm>
          <a:off x="3006725" y="3244850"/>
          <a:ext cx="6848475" cy="338455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47625</xdr:colOff>
      <xdr:row>0</xdr:row>
      <xdr:rowOff>34924</xdr:rowOff>
    </xdr:from>
    <xdr:ext cx="7800975" cy="4206875"/>
    <xdr:pic>
      <xdr:nvPicPr>
        <xdr:cNvPr id="2" name="image2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2943225" y="34924"/>
          <a:ext cx="7800975" cy="4206875"/>
        </a:xfrm>
        <a:prstGeom prst="rect">
          <a:avLst/>
        </a:prstGeom>
        <a:noFill/>
      </xdr:spPr>
    </xdr:pic>
    <xdr:clientData fLocksWithSheet="0"/>
  </xdr:oneCellAnchor>
  <xdr:oneCellAnchor>
    <xdr:from>
      <xdr:col>3</xdr:col>
      <xdr:colOff>123824</xdr:colOff>
      <xdr:row>22</xdr:row>
      <xdr:rowOff>57150</xdr:rowOff>
    </xdr:from>
    <xdr:ext cx="7813675" cy="3333750"/>
    <xdr:pic>
      <xdr:nvPicPr>
        <xdr:cNvPr id="3" name="image26.png" title="Image">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xfrm>
          <a:off x="3019424" y="4248150"/>
          <a:ext cx="7813675" cy="333375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aciehendershot/Downloads/Network_Partners_Spreadshee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694.673363541668" refreshedVersion="8" recordCount="873" xr:uid="{00000000-000A-0000-FFFF-FFFF02000000}">
  <cacheSource type="worksheet">
    <worksheetSource ref="A1:I874" sheet="endometriosis_trials" r:id="rId2"/>
  </cacheSource>
  <cacheFields count="9">
    <cacheField name="NCT Number" numFmtId="0">
      <sharedItems containsBlank="1"/>
    </cacheField>
    <cacheField name="Study Title" numFmtId="0">
      <sharedItems containsBlank="1"/>
    </cacheField>
    <cacheField name="Study Status" numFmtId="0">
      <sharedItems containsBlank="1"/>
    </cacheField>
    <cacheField name="Conditions" numFmtId="0">
      <sharedItems containsBlank="1"/>
    </cacheField>
    <cacheField name="Locations" numFmtId="0">
      <sharedItems containsBlank="1" count="49">
        <s v="Canada"/>
        <s v="Italy"/>
        <s v="Switzerland"/>
        <s v="Turkey"/>
        <s v="France"/>
        <s v="Indonesia"/>
        <s v="United States"/>
        <s v="Denmark"/>
        <m/>
        <s v="China"/>
        <s v="Hong Kong"/>
        <s v="Thailand"/>
        <s v="Pakistan"/>
        <s v="Brazil"/>
        <s v="Netherlands"/>
        <s v="Iran"/>
        <s v="Germany"/>
        <s v="Sweden"/>
        <s v="Egypt"/>
        <s v="United Kingdom"/>
        <s v="India"/>
        <s v="Hungary"/>
        <s v="Lebanon"/>
        <s v="Portugal"/>
        <s v="Norway"/>
        <s v="Austria"/>
        <s v="Israel"/>
        <s v="Belgium"/>
        <s v="Spain"/>
        <s v="Cuba"/>
        <s v="Russian Federation"/>
        <s v="Ukraine"/>
        <s v="Mongolia"/>
        <s v="Poland"/>
        <s v="Finland"/>
        <s v="Puerto Rico"/>
        <s v="Taiwan"/>
        <s v="Romania"/>
        <s v="Japan"/>
        <s v="Arab Emirates"/>
        <s v="Colombia"/>
        <s v="Serbia"/>
        <s v="Korea"/>
        <s v="Croatia"/>
        <s v="Czechia"/>
        <s v="Greece"/>
        <s v="Bangladesh"/>
        <s v="Singapore"/>
        <s v="New Zealand"/>
      </sharedItems>
    </cacheField>
    <cacheField name="Enrollment" numFmtId="0">
      <sharedItems containsString="0" containsBlank="1" containsNumber="1" containsInteger="1" minValue="0" maxValue="1600000"/>
    </cacheField>
    <cacheField name="Study URL" numFmtId="0">
      <sharedItems containsBlank="1"/>
    </cacheField>
    <cacheField name="Countries" numFmtId="0">
      <sharedItems containsBlank="1"/>
    </cacheField>
    <cacheField name="States" numFmtId="0">
      <sharedItems containsBlank="1" count="44">
        <m/>
        <s v="Ohio"/>
        <s v="Pennsylvania"/>
        <s v="Minnesota"/>
        <s v="Washington"/>
        <s v="Texas"/>
        <s v="New York"/>
        <s v="North Carolina"/>
        <s v="Connecticut"/>
        <s v="Virginia"/>
        <s v="Arizona"/>
        <s v="Massachusetts"/>
        <s v="California"/>
        <s v="Tennessee"/>
        <s v="Missouri"/>
        <s v="Illinois"/>
        <s v="Florida"/>
        <s v="Michigan"/>
        <s v="Maryland"/>
        <s v="Alabama"/>
        <s v="Kentucky"/>
        <s v="South Carolina"/>
        <s v="Colorado"/>
        <s v="Kansas"/>
        <s v="Oregon"/>
        <s v="West Virginia"/>
        <s v="Georgia"/>
        <s v="Rhode Island"/>
        <s v="Delaware"/>
        <s v="New Jersey"/>
        <s v="Oklahoma"/>
        <s v="Arkansas"/>
        <s v="Idaho"/>
        <s v="Indiana"/>
        <s v="Montana"/>
        <s v="Nevada"/>
        <s v="Utah"/>
        <s v="Louisiana"/>
        <s v="North Dakota"/>
        <s v="Wisconsin"/>
        <s v="Iowa"/>
        <s v="Mississippi"/>
        <s v="Nebraska"/>
        <s v="Main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694.673363773145" refreshedVersion="8" recordCount="322" xr:uid="{00000000-000A-0000-FFFF-FFFF01000000}">
  <cacheSource type="worksheet">
    <worksheetSource ref="A1:C323" sheet="Prev Data"/>
  </cacheSource>
  <cacheFields count="3">
    <cacheField name="Locations" numFmtId="0">
      <sharedItems count="1">
        <s v="United States"/>
      </sharedItems>
    </cacheField>
    <cacheField name="Enrollment" numFmtId="0">
      <sharedItems containsString="0" containsBlank="1" containsNumber="1" containsInteger="1" minValue="0" maxValue="17667"/>
    </cacheField>
    <cacheField name="States" numFmtId="0">
      <sharedItems count="43">
        <s v="Ohio"/>
        <s v="Pennsylvania"/>
        <s v="Minnesota"/>
        <s v="Washington"/>
        <s v="Texas"/>
        <s v="New York"/>
        <s v="North Carolina"/>
        <s v="Connecticut"/>
        <s v="Virginia"/>
        <s v="Arizona"/>
        <s v="Massachusetts"/>
        <s v="California"/>
        <s v="Tennessee"/>
        <s v="Missouri"/>
        <s v="Illinois"/>
        <s v="Florida"/>
        <s v="Michigan"/>
        <s v="Maryland"/>
        <s v="Alabama"/>
        <s v="Kentucky"/>
        <s v="South Carolina"/>
        <s v="Colorado"/>
        <s v="Kansas"/>
        <s v="Oregon"/>
        <s v="West Virginia"/>
        <s v="Georgia"/>
        <s v="Rhode Island"/>
        <s v="Delaware"/>
        <s v="New Jersey"/>
        <s v="Oklahoma"/>
        <s v="Arkansas"/>
        <s v="Idaho"/>
        <s v="Indiana"/>
        <s v="Montana"/>
        <s v="Nevada"/>
        <s v="Utah"/>
        <s v="Louisiana"/>
        <s v="North Dakota"/>
        <s v="Wisconsin"/>
        <s v="Iowa"/>
        <s v="Mississippi"/>
        <s v="Nebraska"/>
        <s v="Main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694.67336400463" refreshedVersion="8" recordCount="199" xr:uid="{00000000-000A-0000-FFFF-FFFF00000000}">
  <cacheSource type="worksheet">
    <worksheetSource ref="E1:F200" sheet="Prev Data"/>
  </cacheSource>
  <cacheFields count="2">
    <cacheField name="Locations" numFmtId="0">
      <sharedItems count="7">
        <s v="Italy"/>
        <s v="France"/>
        <s v="Germany"/>
        <s v="Hungary"/>
        <s v="Belgium"/>
        <s v="Poland"/>
        <s v="Czechia"/>
      </sharedItems>
    </cacheField>
    <cacheField name="Enrollment" numFmtId="0">
      <sharedItems containsSemiMixedTypes="0" containsString="0" containsNumber="1" containsInteger="1" minValue="1" maxValue="278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3">
  <r>
    <s v="NCT05523284"/>
    <s v="Combining Ultrasound and Biomarkers to Diagnose Superficial Endometriosis"/>
    <s v="ENROLLING_BY_INVITATION"/>
    <s v="Endometriosis (Diagnosis)|Endometriosis"/>
    <x v="0"/>
    <n v="50"/>
    <s v="https://clinicaltrials.gov/study/NCT05523284"/>
    <s v="Ontario, Canada, Hamilton, University"/>
    <x v="0"/>
  </r>
  <r>
    <s v="NCT05239871"/>
    <s v="Indirect Ultrasonographic Findings for Parametrial Involvement in Deep Endometriosis"/>
    <s v="COMPLETED"/>
    <s v="Endometriosis|Deep Endometriosis"/>
    <x v="1"/>
    <n v="1078"/>
    <s v="https://clinicaltrials.gov/study/NCT05239871"/>
    <s v="Negrar, Ginecologia, Ospedale Sacro, Cuore Don, Calabria, Italy"/>
    <x v="0"/>
  </r>
  <r>
    <s v="NCT04338035"/>
    <s v="Fertility in Untreated Rectosigmoid Endometriosis"/>
    <s v="COMPLETED"/>
    <s v="Endometriosis|Bowel Endometriosis|Endometriosis, Rectum|Endometriosis Colon"/>
    <x v="1"/>
    <n v="215"/>
    <s v="https://clinicaltrials.gov/study/NCT04338035"/>
    <s v="Italy, San Martino, Ospedale Policlinico, Genoa"/>
    <x v="0"/>
  </r>
  <r>
    <s v="NCT03481842"/>
    <s v="Safety, Tolerability and Efficacy of Vaginal Suppositories for Treatment of the Endometriosis"/>
    <s v="WITHDRAWN"/>
    <s v="Endometriosis|Endometriosis Ovary|Endometriosis Externa|Endometriosis, Rectum"/>
    <x v="2"/>
    <n v="0"/>
    <s v="https://clinicaltrials.gov/study/NCT03481842"/>
    <s v="Switzerland, Basel, Pharmaceutical Ltd"/>
    <x v="0"/>
  </r>
  <r>
    <s v="NCT06286371"/>
    <s v="Pelvic Neuro-Angiogenesis in Deep Endometriosis"/>
    <s v="RECRUITING"/>
    <s v="Endometriosis-related Pain|Endometriosis|Deep Endometriosis|Endometriosis; Peritoneum"/>
    <x v="3"/>
    <n v="15"/>
    <s v="https://clinicaltrials.gov/study/NCT06286371"/>
    <s v="Turkey, Bursa, Faculty Hospital, Gorukle, Uludag University"/>
    <x v="0"/>
  </r>
  <r>
    <s v="NCT06093243"/>
    <s v="Women's Knowledge About Endometriosis"/>
    <s v="NOT_YET_RECRUITING"/>
    <s v="Endometriosis"/>
    <x v="4"/>
    <n v="500"/>
    <s v="https://clinicaltrials.gov/study/NCT06093243"/>
    <s v="Ardenne, Reims Champagne, Reims, France"/>
    <x v="0"/>
  </r>
  <r>
    <s v="NCT04374006"/>
    <s v="Effects of Sulawesi Propolis Extract on Lesion Growth, Apoptotic and Inflammatory Activity of the Rat Endometriosis Tissue"/>
    <s v="COMPLETED"/>
    <s v="Endometriosis; Peritoneum|Endometriosis"/>
    <x v="5"/>
    <n v="120"/>
    <s v="https://clinicaltrials.gov/study/NCT04374006"/>
    <s v="Indonesia University, Region, Jakarta, Indonesia, Animal Laboratory, Capital Special"/>
    <x v="0"/>
  </r>
  <r>
    <s v="NCT05951452"/>
    <s v="The Developmental Origins of Endometriosis"/>
    <s v="RECRUITING"/>
    <s v="Endometriosis"/>
    <x v="4"/>
    <n v="40"/>
    <s v="https://clinicaltrials.gov/study/NCT05951452"/>
    <s v="France, Montpellier"/>
    <x v="0"/>
  </r>
  <r>
    <s v="NCT06414083"/>
    <s v="Histologic Comparison of Ablative Techniques for Endometriosis"/>
    <s v="RECRUITING"/>
    <s v="Endometriosis|Endometriosis-related Pain|Endometriosis Pelvic|Endometriosis; Peritoneum"/>
    <x v="6"/>
    <n v="141"/>
    <s v="https://clinicaltrials.gov/study/NCT06414083"/>
    <s v="Cincinnati, Ohio, United States, Good Samaritan, Hospital"/>
    <x v="1"/>
  </r>
  <r>
    <s v="NCT06211231"/>
    <s v="MY-ENDO -- Mind Your ENDOmetriosis: a Digital Mindfulness- and Acceptance-based Endometriosis Self-management Program"/>
    <s v="RECRUITING"/>
    <s v="Endometriosis"/>
    <x v="7"/>
    <n v="255"/>
    <s v="https://clinicaltrials.gov/study/NCT06211231"/>
    <s v="Aarhus, Department, Denmark, Obstetrics, Billund, Region, Gynaecology, Central Jutland, Hospital, The Danish, Endometriosis Patients, Association, Aarhus University"/>
    <x v="0"/>
  </r>
  <r>
    <s v="NCT04591548"/>
    <s v="Biomarkers in Endometriosis"/>
    <s v="COMPLETED"/>
    <s v="Endometriosis"/>
    <x v="8"/>
    <n v="100"/>
    <s v="https://clinicaltrials.gov/study/NCT04591548"/>
    <m/>
    <x v="0"/>
  </r>
  <r>
    <s v="NCT05962034"/>
    <s v="Thromboxane Function in Women With Endometriosis"/>
    <s v="RECRUITING"/>
    <s v="Endometriosis"/>
    <x v="6"/>
    <n v="96"/>
    <s v="https://clinicaltrials.gov/study/NCT05962034"/>
    <s v="United States, University Park, Noll Laboratory, Pennsylvania"/>
    <x v="2"/>
  </r>
  <r>
    <s v="NCT06314126"/>
    <s v="Evaluation of D-Chiro-Inositol Treatment in Women With Endometriosis"/>
    <s v="RECRUITING"/>
    <s v="Endometriosis"/>
    <x v="1"/>
    <n v="32"/>
    <s v="https://clinicaltrials.gov/study/NCT06314126"/>
    <s v="Palermo, Italy, Paolo Giaccone, Hospital"/>
    <x v="0"/>
  </r>
  <r>
    <s v="NCT06525155"/>
    <s v="Effect GnRH Agonist Administration in Endometriosis Cyst Patients"/>
    <s v="RECRUITING"/>
    <s v="Endometriosis"/>
    <x v="5"/>
    <n v="32"/>
    <s v="https://clinicaltrials.gov/study/NCT06525155"/>
    <s v="Department, Obstetrics, Jakarta, Indonesia, Army Hospital, Gatot Soebroto, Gynecology Central"/>
    <x v="0"/>
  </r>
  <r>
    <s v="NCT06510647"/>
    <s v="Risk Factors for Hormonal Therapy Failure in Patients With Endometriosis."/>
    <s v="RECRUITING"/>
    <s v="Endometriosis"/>
    <x v="1"/>
    <n v="247"/>
    <s v="https://clinicaltrials.gov/study/NCT06510647"/>
    <s v="Duilio, Policlinico, Cagliari, Casula, Monserrato, Italy"/>
    <x v="0"/>
  </r>
  <r>
    <s v="NCT06268951"/>
    <s v="Recovery and Symptom Relief Following Percutaneous Ablation of Abdominal Wall Endometriosis"/>
    <s v="ENROLLING_BY_INVITATION"/>
    <s v="Endometriosis"/>
    <x v="6"/>
    <n v="50"/>
    <s v="https://clinicaltrials.gov/study/NCT06268951"/>
    <s v="United States, Rochester, Minnesota, Mayo Clinic"/>
    <x v="3"/>
  </r>
  <r>
    <s v="NCT06266897"/>
    <s v="A Study on the Correlation Between Endometriosis and Intra-tissue Microbiota"/>
    <s v="RECRUITING"/>
    <s v="Endometriosis"/>
    <x v="9"/>
    <n v="500"/>
    <s v="https://clinicaltrials.gov/study/NCT06266897"/>
    <s v="Guangdong, Guangzhou, China, Zhujiang Hospital"/>
    <x v="0"/>
  </r>
  <r>
    <s v="NCT06414720"/>
    <s v="Salivary microRNA in Endometriosis: Correlation With Response to Progestin Therapy"/>
    <s v="RECRUITING"/>
    <s v="Endometriosis"/>
    <x v="1"/>
    <n v="90"/>
    <s v="https://clinicaltrials.gov/study/NCT06414720"/>
    <s v="Udine, Italy, University"/>
    <x v="0"/>
  </r>
  <r>
    <s v="NCT06132009"/>
    <s v="Predictive Value of Preoperative Evaluation in Cases of Recurrent Endometriosis"/>
    <s v="RECRUITING"/>
    <s v="Endometriosis"/>
    <x v="3"/>
    <n v="64"/>
    <s v="https://clinicaltrials.gov/study/NCT06132009"/>
    <s v="Research Hospital, Turkey, Bagcilar, Bagcilar Teaching, Istanbul"/>
    <x v="0"/>
  </r>
  <r>
    <s v="NCT05619757"/>
    <s v="Compliance and Endometriosis"/>
    <s v="COMPLETED"/>
    <s v="Endometriosis"/>
    <x v="4"/>
    <n v="58"/>
    <s v="https://clinicaltrials.gov/study/NCT05619757"/>
    <s v="Oncologie, Enfant, Lyon, France, Femme, Service, Bron, Hospices Civils"/>
    <x v="0"/>
  </r>
  <r>
    <s v="NCT06214260"/>
    <s v="Menstrual Blood Proteomic Profile in Women With Endometriosis (PROTEO-ENDO) Study"/>
    <s v="RECRUITING"/>
    <s v="Endometriosis|Endometriosis Ovary|Endometriosis-related Pain"/>
    <x v="10"/>
    <n v="66"/>
    <s v="https://clinicaltrials.gov/study/NCT06214260"/>
    <s v="Hong Kong, Prince, The Chinese, University, Wales Hospital"/>
    <x v="0"/>
  </r>
  <r>
    <s v="NCT06289257"/>
    <s v="Association of Vitamin D Level and Its Receptor With Endometriosis"/>
    <s v="NOT_YET_RECRUITING"/>
    <s v="Endometriosis"/>
    <x v="11"/>
    <n v="108"/>
    <s v="https://clinicaltrials.gov/study/NCT06289257"/>
    <s v="Khonkaen University, Gynecology, Department, Obstetrics, Faculty, Medicine, Thailand, Khon Kaen"/>
    <x v="0"/>
  </r>
  <r>
    <s v="NCT04728152"/>
    <s v="Evaluation of miRNAs in Endometriosis"/>
    <s v="UNKNOWN"/>
    <s v="Endometriosis|Endometriosis Fertility|Endometriosis-related Pain"/>
    <x v="4"/>
    <n v="200"/>
    <s v="https://clinicaltrials.gov/study/NCT04728152"/>
    <s v="France, Paris, Sofiane Bendifallah"/>
    <x v="0"/>
  </r>
  <r>
    <s v="NCT06460376"/>
    <s v="Comparative Effects of Wurn Technique and Mercier Therapy in Women With Endometriosis"/>
    <s v="NOT_YET_RECRUITING"/>
    <s v="Endometriosis"/>
    <x v="12"/>
    <n v="26"/>
    <s v="https://clinicaltrials.gov/study/NCT06460376"/>
    <s v="Pakistan, Shakargarh, Narowal, Hospital Narowal, Punjab, Hospital Shakargarh"/>
    <x v="0"/>
  </r>
  <r>
    <s v="NCT06108167"/>
    <s v="Percutaneous Imaging-guided Cryoblation of the Anterior Abdominal Wall Endometriosis Scars"/>
    <s v="RECRUITING"/>
    <s v="Endometriosis"/>
    <x v="4"/>
    <n v="29"/>
    <s v="https://clinicaltrials.gov/study/NCT06108167"/>
    <s v="France, Strasbourg, Service"/>
    <x v="0"/>
  </r>
  <r>
    <s v="NCT05175248"/>
    <s v="Nutritional Intervention for Endometriosis"/>
    <s v="RECRUITING"/>
    <s v="Endometriosis"/>
    <x v="6"/>
    <n v="120"/>
    <s v="https://clinicaltrials.gov/study/NCT05175248"/>
    <s v="Responsible Medicine, District, United States, Physicians Committee, Columbia, Washington"/>
    <x v="4"/>
  </r>
  <r>
    <s v="NCT06517654"/>
    <s v="Comparison of the Effectiveness of EMG-Biofeedback and Rebound Therapy in Patients With Endometriosis"/>
    <s v="NOT_YET_RECRUITING"/>
    <s v="Endometriosis"/>
    <x v="3"/>
    <n v="36"/>
    <s v="https://clinicaltrials.gov/study/NCT06517654"/>
    <s v="Research Hospital, Zeynep Kamil, Turkey, Diseases Training, Children, Women"/>
    <x v="0"/>
  </r>
  <r>
    <s v="NCT06577233"/>
    <s v="Superior Hypogastric Nerve Plexus Block With Bupivacaine After Robotic Resection of Endometriosis"/>
    <s v="RECRUITING"/>
    <s v="Endometriosis"/>
    <x v="6"/>
    <n v="60"/>
    <s v="https://clinicaltrials.gov/study/NCT06577233"/>
    <s v="Texas, United States, Houston, Hospital Pavilion, Texas Childrens, Women"/>
    <x v="5"/>
  </r>
  <r>
    <s v="NCT06543550"/>
    <s v="Comparison Between the Effects of Implantable Gestrinone and Oral Dienogest in the Treatment of Endometriosis"/>
    <s v="RECRUITING"/>
    <s v="Endometriosis"/>
    <x v="13"/>
    <n v="70"/>
    <s v="https://clinicaltrials.gov/study/NCT06543550"/>
    <s v="Jpml Clinica, Atividade Medica, Campos, Medica, Bicca Endocrinologia, Paulo, Dra Juliana, Campina Grande, Brazil, Distrito Federal, Instituto Longevite, Medicina Funcional, Servicos Medicos, Gm Ignacio"/>
    <x v="0"/>
  </r>
  <r>
    <s v="NCT05086484"/>
    <s v="Omics Sequencing of Specimen Derived From Patients With Endometriosis"/>
    <s v="RECRUITING"/>
    <s v="Endometriosis"/>
    <x v="9"/>
    <n v="1000"/>
    <s v="https://clinicaltrials.gov/study/NCT05086484"/>
    <s v="Guangdong, Guangzhou, China, Zhujiang Hospital"/>
    <x v="0"/>
  </r>
  <r>
    <s v="NCT06413381"/>
    <s v="Risk Factors for Non-response to Hormonal Medical Therapy in Patients With Endometriosis"/>
    <s v="RECRUITING"/>
    <s v="Endometriosis"/>
    <x v="1"/>
    <n v="250"/>
    <s v="https://clinicaltrials.gov/study/NCT06413381"/>
    <s v="Bologna, Italy, Policlinico Sant, Orsola, Universitaria, Azienda Ospedaliero"/>
    <x v="0"/>
  </r>
  <r>
    <s v="NCT06559852"/>
    <s v="The Impact of Yoga on Endometriosis-Related Pain"/>
    <s v="NOT_YET_RECRUITING"/>
    <s v="Endometriosis"/>
    <x v="8"/>
    <n v="30"/>
    <s v="https://clinicaltrials.gov/study/NCT06559852"/>
    <m/>
    <x v="0"/>
  </r>
  <r>
    <s v="NCT06368596"/>
    <s v="ENDS (ENDometriosis &amp; FuSobacterium) Unveiling the Contribution of Fusobacterium Infection to the Development of Endometriosis"/>
    <s v="NOT_YET_RECRUITING"/>
    <s v="Endometriosis"/>
    <x v="1"/>
    <n v="845"/>
    <s v="https://clinicaltrials.gov/study/NCT06368596"/>
    <s v="Negrar, Verona, Sacro Cuore, Don Calabria, Italy"/>
    <x v="0"/>
  </r>
  <r>
    <s v="NCT06331676"/>
    <s v="Developing a Complex ex Vivo Endometrial Tissue Model to Improve Endometriosis Care"/>
    <s v="RECRUITING"/>
    <s v="Endometriosis"/>
    <x v="4"/>
    <n v="45"/>
    <s v="https://clinicaltrials.gov/study/NCT06331676"/>
    <s v="Rousse, Enfant, France, Lyon, Femme, Croix, Bron"/>
    <x v="0"/>
  </r>
  <r>
    <s v="NCT05476172"/>
    <s v="The Effect of Dienogest vs. Norethindrone Acetate Treatment in Endometriosis"/>
    <s v="COMPLETED"/>
    <s v="Endometriosis"/>
    <x v="3"/>
    <n v="70"/>
    <s v="https://clinicaltrials.gov/study/NCT05476172"/>
    <s v="Nilufer, Turkey, Bursa, Uludag University"/>
    <x v="0"/>
  </r>
  <r>
    <s v="NCT05551494"/>
    <s v="Urinary Concentration of Phthalate Metabolites in Women With and Without Endometriosis"/>
    <s v="UNKNOWN"/>
    <s v="Endometriosis"/>
    <x v="1"/>
    <n v="440"/>
    <s v="https://clinicaltrials.gov/study/NCT05551494"/>
    <s v="Italy, Policlinico, Granda, Ospedale Maggiore, Ca, Fondazione, Milan"/>
    <x v="0"/>
  </r>
  <r>
    <s v="NCT06332560"/>
    <s v="Pain in Endometriosis And the Relation to Lifestyle"/>
    <s v="NOT_YET_RECRUITING"/>
    <s v="Endometriosis"/>
    <x v="14"/>
    <n v="170"/>
    <s v="https://clinicaltrials.gov/study/NCT06332560"/>
    <s v="Radboud University, Medical Center, Netherlands, Nijmegen"/>
    <x v="0"/>
  </r>
  <r>
    <s v="NCT05983224"/>
    <s v="Effect of Quercetin Supplementation on Endometriosis Outcomes"/>
    <s v="RECRUITING"/>
    <s v="Endometriosis"/>
    <x v="15"/>
    <n v="50"/>
    <s v="https://clinicaltrials.gov/study/NCT05983224"/>
    <s v="Research Institute, Food Technology, Iran, National Nutrition, Tehran, Islamic Republic"/>
    <x v="0"/>
  </r>
  <r>
    <s v="NCT05098444"/>
    <s v="Efficacy of Internet-based Cognitive Behavioral Therapy for Endometriosis"/>
    <s v="ACTIVE_NOT_RECRUITING"/>
    <s v="Endometriosis"/>
    <x v="16"/>
    <n v="120"/>
    <s v="https://clinicaltrials.gov/study/NCT05098444"/>
    <s v="Marburg, Psychology, Psychotherapy, Division, Philipps University, Hessen, Dept, Clinical Psychology, Germany"/>
    <x v="0"/>
  </r>
  <r>
    <s v="NCT05339451"/>
    <s v="Blood and Tissue Markers for Improving Diagnosis and Prognosis of Endometriosis. (ENDOBIO)"/>
    <s v="RECRUITING"/>
    <s v="Endometriosis"/>
    <x v="17"/>
    <n v="345"/>
    <s v="https://clinicaltrials.gov/study/NCT05339451"/>
    <s v="Stockholm, Sweden, Kvinnokliniken, Karolinska Universitetssjukhus, Huddinge"/>
    <x v="0"/>
  </r>
  <r>
    <s v="NCT04333017"/>
    <s v="Percutaneous Radiofrequency Ablation of Parietal Endometriosis (PRFA)"/>
    <s v="COMPLETED"/>
    <s v="Endometriosis"/>
    <x v="4"/>
    <n v="11"/>
    <s v="https://clinicaltrials.gov/study/NCT04333017"/>
    <s v="Croix Rousse, Lyon, Hospices Civils, France"/>
    <x v="0"/>
  </r>
  <r>
    <s v="NCT06445179"/>
    <s v="ENDOmetriosis Robotic Assisted Surgery"/>
    <s v="NOT_YET_RECRUITING"/>
    <s v="Endometriosis"/>
    <x v="4"/>
    <n v="224"/>
    <s v="https://clinicaltrials.gov/study/NCT06445179"/>
    <s v="France, Lille, Bois"/>
    <x v="0"/>
  </r>
  <r>
    <s v="NCT06481982"/>
    <s v="Value of Advanced MRI Techniques in the Assessment of Endometriosis"/>
    <s v="NOT_YET_RECRUITING"/>
    <s v="Endometriosis"/>
    <x v="2"/>
    <n v="300"/>
    <s v="https://clinicaltrials.gov/study/NCT06481982"/>
    <s v="Switzerland, University Hospital, Zurich"/>
    <x v="0"/>
  </r>
  <r>
    <s v="NCT06477406"/>
    <s v="Evaluating the Impact of a Novel Cannabinoid Product for Endometriosis"/>
    <s v="NOT_YET_RECRUITING"/>
    <s v="Endometriosis"/>
    <x v="8"/>
    <n v="30"/>
    <s v="https://clinicaltrials.gov/study/NCT06477406"/>
    <m/>
    <x v="0"/>
  </r>
  <r>
    <s v="NCT05834283"/>
    <s v="Aerobic vs Core Stability Exercise Training Program in Women With Endometriosis"/>
    <s v="COMPLETED"/>
    <s v="Endometriosis"/>
    <x v="12"/>
    <n v="30"/>
    <s v="https://clinicaltrials.gov/study/NCT05834283"/>
    <s v="Pakistan, Lahore, Hospital, Punjab, Family Health"/>
    <x v="0"/>
  </r>
  <r>
    <s v="NCT06217315"/>
    <s v="Endometriosis and Health Care System Utilization in British Columbia"/>
    <s v="ACTIVE_NOT_RECRUITING"/>
    <s v="Endometriosis"/>
    <x v="0"/>
    <n v="1000000"/>
    <s v="https://clinicaltrials.gov/study/NCT06217315"/>
    <s v="Health Centre, British Columbia, Vancouver, Canada, Hospital, Women"/>
    <x v="0"/>
  </r>
  <r>
    <s v="NCT03828591"/>
    <s v="Endometriosis and Psychological Support"/>
    <s v="UNKNOWN"/>
    <s v="Endometriosis"/>
    <x v="1"/>
    <n v="50"/>
    <s v="https://clinicaltrials.gov/study/NCT03828591"/>
    <s v="Bologna, Universitaria Sant, Italy, Orsola Malpighi, Azienda Ospedaliero"/>
    <x v="0"/>
  </r>
  <r>
    <s v="NCT05755958"/>
    <s v="Evaluation of the Efficacy of HIFU Treatment on Rectal Endometriosis Symptoms."/>
    <s v="ACTIVE_NOT_RECRUITING"/>
    <s v="Endometriosis"/>
    <x v="4"/>
    <n v="60"/>
    <s v="https://clinicaltrials.gov/study/NCT05755958"/>
    <s v="Hopital, Lille, Angers, Clinique Tivoli, Le Kremlin, Croix Rousse, France, Lyon, Aix, Chu Estaing, Le Bois, Clermont, Paris, Ducos, Kremlin Bicetre, Ferrand, Bordeaux, Strasbourg, Provence"/>
    <x v="0"/>
  </r>
  <r>
    <s v="NCT04743167"/>
    <s v="IVF Versus Surgery for Endometriosis Related Infertility"/>
    <s v="RECRUITING"/>
    <s v="Endometriosis"/>
    <x v="1"/>
    <n v="206"/>
    <s v="https://clinicaltrials.gov/study/NCT04743167"/>
    <s v="Maggiore Policlinico, Sacco, Macedonio Melloni, Ca, San Raffaele, Fondazione, Granda Ospedale, Presidio Ospedaliero, Italy, Milan"/>
    <x v="0"/>
  </r>
  <r>
    <s v="NCT06577974"/>
    <s v="Role of Medical Treatment in Endometriosis Patients Undergoing ICSI"/>
    <s v="RECRUITING"/>
    <s v="Endometriosis"/>
    <x v="18"/>
    <n v="129"/>
    <s v="https://clinicaltrials.gov/study/NCT06577974"/>
    <s v="Cairo, Unit, Obstetrics, Cairo University, Gynecology Department, Egypt"/>
    <x v="0"/>
  </r>
  <r>
    <s v="NCT04844996"/>
    <s v="Antilipidemic Ezetimibe Induces Regression of Endometriotic Explants in a Rat Model of Endometriosis"/>
    <s v="COMPLETED"/>
    <s v="Endometriosis"/>
    <x v="3"/>
    <n v="18"/>
    <s v="https://clinicaltrials.gov/study/NCT04844996"/>
    <s v="Turkey, Mersin University, Mersin"/>
    <x v="0"/>
  </r>
  <r>
    <s v="NCT05601596"/>
    <s v="Research OutSmarts Endometriosis II Study"/>
    <s v="ENROLLING_BY_INVITATION"/>
    <s v="Endometriosis"/>
    <x v="6"/>
    <n v="185"/>
    <s v="https://clinicaltrials.gov/study/NCT05601596"/>
    <s v="Manhasset, Northwell, Feinstein Institutes, United States, New York"/>
    <x v="6"/>
  </r>
  <r>
    <s v="NCT06157528"/>
    <s v="Diagnosis of Pelvic Endometriosis in MRI"/>
    <s v="NOT_YET_RECRUITING"/>
    <s v="Endometriosis"/>
    <x v="8"/>
    <n v="100"/>
    <s v="https://clinicaltrials.gov/study/NCT06157528"/>
    <m/>
    <x v="0"/>
  </r>
  <r>
    <s v="NCT06195280"/>
    <s v="SUPerficial ENDometriosis In Magnetic Resonance Imaging"/>
    <s v="NOT_YET_RECRUITING"/>
    <s v="Endometriosis"/>
    <x v="4"/>
    <n v="112"/>
    <s v="https://clinicaltrials.gov/study/NCT06195280"/>
    <s v="France, Paris, Clinique Blomet"/>
    <x v="0"/>
  </r>
  <r>
    <s v="NCT05623332"/>
    <s v="DETECT (Detecting Endometriosis inTEgrins Using teChneTium-99m Imaging Study)"/>
    <s v="ENROLLING_BY_INVITATION"/>
    <s v="Endometriosis"/>
    <x v="19"/>
    <n v="25"/>
    <s v="https://clinicaltrials.gov/study/NCT05623332"/>
    <s v="United Kingdom, John Radcliffe, Oxon, Oxford, Hospital"/>
    <x v="0"/>
  </r>
  <r>
    <s v="NCT03993197"/>
    <s v="Endometriosis and Pain"/>
    <s v="RECRUITING"/>
    <s v="Endometriosis"/>
    <x v="4"/>
    <n v="92"/>
    <s v="https://clinicaltrials.gov/study/NCT03993197"/>
    <s v="Lyon, Croix Rousse, Hospital, France"/>
    <x v="0"/>
  </r>
  <r>
    <s v="NCT06537765"/>
    <s v="Combined Effect of Therapeutic Ultrasound and Trans Cutaneous Electrical Nerve Stimulation on Endometriosis"/>
    <s v="NOT_YET_RECRUITING"/>
    <s v="Endometriosis"/>
    <x v="8"/>
    <n v="45"/>
    <s v="https://clinicaltrials.gov/study/NCT06537765"/>
    <m/>
    <x v="0"/>
  </r>
  <r>
    <s v="NCT06245512"/>
    <s v="Diagnostic and Prognostic Markers of Endometriosis in Menstrual Blood"/>
    <s v="NOT_YET_RECRUITING"/>
    <s v="Endometriosis"/>
    <x v="4"/>
    <n v="250"/>
    <s v="https://clinicaltrials.gov/study/NCT06245512"/>
    <s v="France, Paris, Hopital Cochin"/>
    <x v="0"/>
  </r>
  <r>
    <s v="NCT05411549"/>
    <s v="The Role of a Mediterranean Diet in Patients With Endometriosis: a Feasibility Trial"/>
    <s v="ENROLLING_BY_INVITATION"/>
    <s v="Endometriosis"/>
    <x v="0"/>
    <n v="24"/>
    <s v="https://clinicaltrials.gov/study/NCT05411549"/>
    <s v="Ontario, Canada, Hamilton, University"/>
    <x v="0"/>
  </r>
  <r>
    <s v="NCT05331053"/>
    <s v="MicroRNA Activation of LOX-1 Mechanisms in Endometriosis"/>
    <s v="SUSPENDED"/>
    <s v="Endometriosis"/>
    <x v="6"/>
    <n v="6"/>
    <s v="https://clinicaltrials.gov/study/NCT05331053"/>
    <s v="The Pennsylvania, United States, State University, Pennsylvania, University Park"/>
    <x v="2"/>
  </r>
  <r>
    <s v="NCT06241040"/>
    <s v="Effects of Aerobic Exercise and Core Muscle Strengthening on Pain, Menstrual Pattern and QOL in Endometriosis"/>
    <s v="COMPLETED"/>
    <s v="Endometriosis"/>
    <x v="12"/>
    <n v="30"/>
    <s v="https://clinicaltrials.gov/study/NCT06241040"/>
    <s v="Pakistan, Jinnah Hospital, Punjab, Lahore"/>
    <x v="0"/>
  </r>
  <r>
    <s v="NCT06168097"/>
    <s v="The Use of MicroRNAs Dysregulation as Potential Biomarkers for Effective Diagnosis of Endometriosis"/>
    <s v="ACTIVE_NOT_RECRUITING"/>
    <s v="Endometriosis"/>
    <x v="20"/>
    <n v="200"/>
    <s v="https://clinicaltrials.gov/study/NCT06168097"/>
    <s v="Hyderabad, Telanagana, India, Shraddha Ramchandani"/>
    <x v="0"/>
  </r>
  <r>
    <s v="NCT05499884"/>
    <s v="Feasibility and Potential Aids of Intra-operative Endo-vaginal Ultrasound When Performing Rectal Shaving for Endometriosis"/>
    <s v="NOT_YET_RECRUITING"/>
    <s v="Endometriosis"/>
    <x v="8"/>
    <n v="10"/>
    <s v="https://clinicaltrials.gov/study/NCT05499884"/>
    <m/>
    <x v="0"/>
  </r>
  <r>
    <s v="NCT06106919"/>
    <s v="Ovarian Blockade During Fertility Preservation in Patients With Endometriosis"/>
    <s v="RECRUITING"/>
    <s v="Endometriosis"/>
    <x v="4"/>
    <n v="300"/>
    <s v="https://clinicaltrials.gov/study/NCT06106919"/>
    <s v="France"/>
    <x v="0"/>
  </r>
  <r>
    <s v="NCT06439524"/>
    <s v="The Effect of Medical Management Following Excisional Surgery for Endometriosis: A Randomized Controlled Trial"/>
    <s v="RECRUITING"/>
    <s v="Endometriosis"/>
    <x v="6"/>
    <n v="110"/>
    <s v="https://clinicaltrials.gov/study/NCT06439524"/>
    <s v="Health, United States, Main Line, Pennsylvania, Wynnewood"/>
    <x v="2"/>
  </r>
  <r>
    <s v="NCT04820582"/>
    <s v="Defining a Standard Set of Value-Based Patient-Centered Outcomes for Endometriosis"/>
    <s v="COMPLETED"/>
    <s v="Endometriosis"/>
    <x v="4"/>
    <n v="56"/>
    <s v="https://clinicaltrials.gov/study/NCT04820582"/>
    <s v="Laye, Poissy, Germain, Poissy Saint, Hopital Intercomunal, France"/>
    <x v="0"/>
  </r>
  <r>
    <s v="NCT03744754"/>
    <s v="Fertility Preservation in Case of Endometriosis"/>
    <s v="RECRUITING"/>
    <s v="Endometriosis"/>
    <x v="4"/>
    <n v="100"/>
    <s v="https://clinicaltrials.gov/study/NCT03744754"/>
    <s v="Ile De, France, Paris, Service, Reproduction"/>
    <x v="0"/>
  </r>
  <r>
    <s v="NCT05770843"/>
    <s v="Work Ability-Productivity Among Clinical Health Workers Endometriosis Study"/>
    <s v="NOT_YET_RECRUITING"/>
    <s v="Endometriosis"/>
    <x v="19"/>
    <n v="20"/>
    <s v="https://clinicaltrials.gov/study/NCT05770843"/>
    <s v="United Kingdom, London, Birkbeck, University"/>
    <x v="0"/>
  </r>
  <r>
    <s v="NCT06298617"/>
    <s v="Systemic Inflammatory Indices as a Non-invasive Grading Modality for Endometriosis"/>
    <s v="COMPLETED"/>
    <s v="Endometriosis"/>
    <x v="18"/>
    <n v="88"/>
    <s v="https://clinicaltrials.gov/study/NCT06298617"/>
    <s v="Benha University, Egypt, Al Qalyobia"/>
    <x v="0"/>
  </r>
  <r>
    <s v="NCT04204707"/>
    <s v="Patient Reported Outcomes After Surgery for Rectal Endometriosis"/>
    <s v="ACTIVE_NOT_RECRUITING"/>
    <s v="Endometriosis|Endometriosis, Rectum|Endometriosis-related Pain|Endometriosis; Bowel"/>
    <x v="21"/>
    <n v="294"/>
    <s v="https://clinicaltrials.gov/study/NCT04204707"/>
    <s v="Belgium, Semmelweis University, Leuven, Budapest, Hospital, Hungary"/>
    <x v="0"/>
  </r>
  <r>
    <s v="NCT04681898"/>
    <s v="Incidence of Different Surgical Technics for Colorectal Deep Infiltrating EndoMetriosis on the Post-operative Fertility and Pregnancy Outcomes"/>
    <s v="COMPLETED"/>
    <s v="Endometriosis"/>
    <x v="4"/>
    <n v="164"/>
    <s v="https://clinicaltrials.gov/study/NCT04681898"/>
    <s v="Gynecology, Department, France, Strasbourg University, Hospitals, Strasbourg"/>
    <x v="0"/>
  </r>
  <r>
    <s v="NCT04256200"/>
    <s v="Efficacy of Dienogest Versus Oral Contraceptive Pills on Pain Associated With Endometriosis"/>
    <s v="UNKNOWN"/>
    <s v="Endometriosis"/>
    <x v="22"/>
    <n v="100"/>
    <s v="https://clinicaltrials.gov/study/NCT04256200"/>
    <s v="American University, Lebanon, Beirut"/>
    <x v="0"/>
  </r>
  <r>
    <s v="NCT05387161"/>
    <s v="Evaluation of Nutritional Status, Eating Habits and Improvement of Symptoms With a Nutritional Intervention in Women With enDometriosis"/>
    <s v="RECRUITING"/>
    <s v="Endometriosis"/>
    <x v="1"/>
    <n v="65"/>
    <s v="https://clinicaltrials.gov/study/NCT05387161"/>
    <s v="Italy, Pavia, University"/>
    <x v="0"/>
  </r>
  <r>
    <s v="NCT05976529"/>
    <s v="A Multicenter, Observational Clinical Study of Dydrogesterone"/>
    <s v="RECRUITING"/>
    <s v="Endometriosis|Endometriosis Ovary"/>
    <x v="9"/>
    <n v="400"/>
    <s v="https://clinicaltrials.gov/study/NCT05976529"/>
    <s v="Children Hospital, Guanzhou, Guangdong, China, Guangdong Women"/>
    <x v="0"/>
  </r>
  <r>
    <s v="NCT05788952"/>
    <s v="The Role of Intestinal and Vaginal Microbiota, Estrogenic Activity, Metabolic Profile &amp; Nutritional Status in Endometriosis"/>
    <s v="NOT_YET_RECRUITING"/>
    <s v="Endometriosis"/>
    <x v="23"/>
    <n v="60"/>
    <s v="https://clinicaltrials.gov/study/NCT05788952"/>
    <s v="Universidade, Faculdade, Medical School, Lisboa, Portugal"/>
    <x v="0"/>
  </r>
  <r>
    <s v="NCT05091268"/>
    <s v="Effect of Physical Activity and Pain Education on Endometriosis-associated Pain"/>
    <s v="ACTIVE_NOT_RECRUITING"/>
    <s v="Endometriosis"/>
    <x v="24"/>
    <n v="83"/>
    <s v="https://clinicaltrials.gov/study/NCT05091268"/>
    <s v="Norway, Akershus University, Hospital, Nordbyhagen"/>
    <x v="0"/>
  </r>
  <r>
    <s v="NCT04401592"/>
    <s v="The Role of Galectins in the Non-invasive Diagnosis of Endometriosis"/>
    <s v="NOT_YET_RECRUITING"/>
    <s v="Endometriosis|Endometriosis Ovary|Endometriosis Rectovaginal Septum"/>
    <x v="8"/>
    <n v="1000"/>
    <s v="https://clinicaltrials.gov/study/NCT04401592"/>
    <m/>
    <x v="0"/>
  </r>
  <r>
    <s v="NCT03744377"/>
    <s v="Validation ( Endometriosis Health Profile) EHP-30 (Turkish Version) for Patients With Endometriosis"/>
    <s v="UNKNOWN"/>
    <s v="Endometriosis"/>
    <x v="3"/>
    <n v="300"/>
    <s v="https://clinicaltrials.gov/study/NCT03744377"/>
    <s v="Turkey, American Hospital, Istanbul"/>
    <x v="0"/>
  </r>
  <r>
    <s v="NCT03744143"/>
    <s v="Surgical Eradication of Deep Infiltrating Endometriosis of the Vagina"/>
    <s v="COMPLETED"/>
    <s v="Endometriosis"/>
    <x v="1"/>
    <n v="84"/>
    <s v="https://clinicaltrials.gov/study/NCT03744143"/>
    <s v="Unit, Bologna, Gynecology, Human Reproductive, Malpighi Hospital, Orsola, Policlinico Universitario, Roma, Physiopathology, University, Agostino Gemelli, Italy"/>
    <x v="0"/>
  </r>
  <r>
    <s v="NCT05069740"/>
    <s v="Endometriosis and Microvascular Dysfunction: Role of Inflammation"/>
    <s v="RECRUITING"/>
    <s v="Endometriosis"/>
    <x v="6"/>
    <n v="24"/>
    <s v="https://clinicaltrials.gov/study/NCT05069740"/>
    <s v="The Pennsylvania, United States, State University, Pennsylvania, University Park"/>
    <x v="2"/>
  </r>
  <r>
    <s v="NCT03125304"/>
    <s v="Acupuncture for Pain of Endometriosis"/>
    <s v="COMPLETED"/>
    <s v="Endometriosis"/>
    <x v="9"/>
    <n v="106"/>
    <s v="https://clinicaltrials.gov/study/NCT03125304"/>
    <s v="Nanchang, Jiangxi University, Jiangxi, China"/>
    <x v="0"/>
  </r>
  <r>
    <s v="NCT04150406"/>
    <s v="Flexofytol® for the Treatment of Endometriosis- Associated Pain"/>
    <s v="UNKNOWN"/>
    <s v="Endometriosis"/>
    <x v="25"/>
    <n v="54"/>
    <s v="https://clinicaltrials.gov/study/NCT04150406"/>
    <s v="Vienna, Medical University, Austria, General Hospital"/>
    <x v="0"/>
  </r>
  <r>
    <s v="NCT05480995"/>
    <s v="Evaluation of Endometriosis With 18F-fluorofuranylnorprogesterone PET / MRI"/>
    <s v="RECRUITING"/>
    <s v="Endometriosis"/>
    <x v="6"/>
    <n v="24"/>
    <s v="https://clinicaltrials.gov/study/NCT05480995"/>
    <s v="North Carolina, United States, Chapel Hill, University"/>
    <x v="7"/>
  </r>
  <r>
    <s v="NCT05909579"/>
    <s v="Investigating the Effectiveness of PelvicSense(R) on Pain and Sexual Outcomes in Endometriosis"/>
    <s v="RECRUITING"/>
    <s v="Endometriosis"/>
    <x v="0"/>
    <n v="50"/>
    <s v="https://clinicaltrials.gov/study/NCT05909579"/>
    <s v="Sexual Health, Queen, Psychology, Department, Kingston, Ontario, Canada, Research Laboratory, University"/>
    <x v="0"/>
  </r>
  <r>
    <s v="NCT04886037"/>
    <s v="Evaluation of Sestrin Levels in Patients With Endometriosis"/>
    <s v="COMPLETED"/>
    <s v="Endometriosis"/>
    <x v="3"/>
    <n v="90"/>
    <s v="https://clinicaltrials.gov/study/NCT04886037"/>
    <s v="Bahat, Pinar Yalcin, Turkey, Istanbul"/>
    <x v="0"/>
  </r>
  <r>
    <s v="NCT04399668"/>
    <s v="Comparison of Ultrasound-determined and Intraoperative #Enzian-classification in Patients With Deep Endometriosis"/>
    <s v="COMPLETED"/>
    <s v="Endometriosis"/>
    <x v="25"/>
    <n v="745"/>
    <s v="https://clinicaltrials.gov/study/NCT04399668"/>
    <s v="God Hospital, John, St, Vienna, Austria"/>
    <x v="0"/>
  </r>
  <r>
    <s v="NCT04062916"/>
    <s v="Improvement in Quality of Life and Pain Scores After Laparoscopic Management of Deep Infiltrating Endometriosis"/>
    <s v="COMPLETED"/>
    <s v="Endometriosis"/>
    <x v="3"/>
    <n v="65"/>
    <s v="https://clinicaltrials.gov/study/NCT04062916"/>
    <s v="Turkey, Hospital, Acibadem Fulya, Istanbul"/>
    <x v="0"/>
  </r>
  <r>
    <s v="NCT05928442"/>
    <s v="Interest of Salivary Signature of Endometriosis in the Heathcare Pathway of Adolescent"/>
    <s v="RECRUITING"/>
    <s v="Endometriosis"/>
    <x v="2"/>
    <n v="80"/>
    <s v="https://clinicaltrials.gov/study/NCT05928442"/>
    <s v="Switzerland, Rennes, Angers, Citadelle, Clinique Tivoli, Bern, Belgium, France, Caremeau, Aix, Tenon, Caen, Conception, Rouen, Paris, Lyon Sud, Ducos, Frauenheilkunde, Bordeaux, Pierre, Cochin Port, Centre, Royal, Inselspital Bern, Marseille, Provence"/>
    <x v="0"/>
  </r>
  <r>
    <s v="NCT05691322"/>
    <s v="Prospective Validation of the DEVA Algorithm for the Prediction of Severe Endometriosis"/>
    <s v="RECRUITING"/>
    <s v="Endometriosis"/>
    <x v="4"/>
    <n v="276"/>
    <s v="https://clinicaltrials.gov/study/NCT05691322"/>
    <s v="Poissy, Centre Hospitalier, Ile De, Saint Germain, France, Intercommunal Poissy"/>
    <x v="0"/>
  </r>
  <r>
    <s v="NCT05556213"/>
    <s v="The Relation Between MiR-125b-5p and Staging of Endometriosis"/>
    <s v="COMPLETED"/>
    <s v="Endometriosis"/>
    <x v="18"/>
    <n v="89"/>
    <s v="https://clinicaltrials.gov/study/NCT05556213"/>
    <s v="El, Tanta, Gharbyia, Egypt"/>
    <x v="0"/>
  </r>
  <r>
    <s v="NCT05153512"/>
    <s v="ADOlescent DysmenoRrhea Endometriosis Assessment Magnetic Resonance Imaging (Adodream)"/>
    <s v="UNKNOWN"/>
    <s v="Endometriosis"/>
    <x v="4"/>
    <n v="350"/>
    <s v="https://clinicaltrials.gov/study/NCT05153512"/>
    <s v="France, Paris"/>
    <x v="0"/>
  </r>
  <r>
    <s v="NCT05059626"/>
    <s v="Endometriosis and Microvascular Dysfunction; Simvastatin and Duavee"/>
    <s v="RECRUITING"/>
    <s v="Endometriosis"/>
    <x v="6"/>
    <n v="28"/>
    <s v="https://clinicaltrials.gov/study/NCT05059626"/>
    <s v="New Haven, The John, Pierce Laboratory, United States, Connecticut"/>
    <x v="8"/>
  </r>
  <r>
    <s v="NCT05096065"/>
    <s v="Study to Evaluate the Pharmacodynamics and Efficacy of Leuprolide Tablets (Ovarest®) in Women With Endometriosis"/>
    <s v="UNKNOWN"/>
    <s v="Endometriosis"/>
    <x v="6"/>
    <n v="16"/>
    <s v="https://clinicaltrials.gov/study/NCT05096065"/>
    <s v="Sarasota, Complete Healthcare, Virginia, Florida, Clinical Research, Ohio, United States, Physician Care, Columbus, Tidewater Clinical, Research, Norfolk, Seattle Clinical, Research Center, Seattle, Washington, Women"/>
    <x v="9"/>
  </r>
  <r>
    <s v="NCT03950206"/>
    <s v="Intraoperative Assessment of Ureteral Perfusion in Women With Endometriosis"/>
    <s v="TERMINATED"/>
    <s v="Endometriosis"/>
    <x v="1"/>
    <n v="23"/>
    <s v="https://clinicaltrials.gov/study/NCT03950206"/>
    <s v="Diego Raimondo, Italy, Bologna"/>
    <x v="0"/>
  </r>
  <r>
    <s v="NCT05382143"/>
    <s v="The Effect of Selective Oxytocin Receptor Inhibitors on Endometriosis-related Pain"/>
    <s v="UNKNOWN"/>
    <s v="Endometriosis"/>
    <x v="14"/>
    <n v="10"/>
    <s v="https://clinicaltrials.gov/study/NCT05382143"/>
    <s v="Radboud University, Medical Center, Netherlands, Nijmegen"/>
    <x v="0"/>
  </r>
  <r>
    <s v="NCT06017531"/>
    <s v="Ultrasonographic Characterization of Parametrial Lesions in Deep Endometriosis: A Diagnostic-Accuracy Study (ULTRA-PARAMETRENDO III)"/>
    <s v="RECRUITING"/>
    <s v="Endometriosis"/>
    <x v="1"/>
    <n v="600"/>
    <s v="https://clinicaltrials.gov/study/NCT06017531"/>
    <s v="Negrar, Verona, Sacro Cuore, Don Calabria, Italy"/>
    <x v="0"/>
  </r>
  <r>
    <s v="NCT04886024"/>
    <s v="Evaluation of Serum Ages Levels in Patients With Endometriosis"/>
    <s v="COMPLETED"/>
    <s v="Endometriosis"/>
    <x v="3"/>
    <n v="90"/>
    <s v="https://clinicaltrials.gov/study/NCT04886024"/>
    <s v="Bahat, Pinar Yalcin, Turkey, Istanbul"/>
    <x v="0"/>
  </r>
  <r>
    <s v="NCT02498691"/>
    <s v="Perinatal Consequences of Endometriosis"/>
    <s v="COMPLETED"/>
    <s v="Endometriosis"/>
    <x v="4"/>
    <n v="1444"/>
    <s v="https://clinicaltrials.gov/study/NCT02498691"/>
    <s v="France, Paris, Hopital Cochin"/>
    <x v="0"/>
  </r>
  <r>
    <s v="NCT05245695"/>
    <s v="Deep Neural Network Stratification for Use Detecting Endometriosis in Women Affected by Chronic Pelvic Pain (EndoCheck)"/>
    <s v="RECRUITING"/>
    <s v="Endometriosis"/>
    <x v="6"/>
    <n v="600"/>
    <s v="https://clinicaltrials.gov/study/NCT05245695"/>
    <s v="New Horizons, Baltimore, Oncology, May Grant, Chandler, Health, Arizona, Services, Virginia, Ohio, Columbus, Medicine, Care Center, Advanced Women, New York, Johns Hopkins, Consultants, Clinical Trials, Lynchburg, Maryland, Georgia, Axia Women, Arizona Gy"/>
    <x v="10"/>
  </r>
  <r>
    <s v="NCT05244668"/>
    <s v="Multicenter Validation of the Salivary miRNA Signature of Endometriosis"/>
    <s v="ACTIVE_NOT_RECRUITING"/>
    <s v="Endometriosis"/>
    <x v="4"/>
    <n v="1140"/>
    <s v="https://clinicaltrials.gov/study/NCT05244668"/>
    <s v="Clinique Pasteur, Ille Et, Bastia, Haute, Rennes, Angers, Canada, Vilaine, Manin, Clinique Tivoli, Groupe Hospitalier, Val De, Toulouse, Le Kremlin, Seine, France, Lyon, Bois, Tenons, Caen, Yvelines, Marne, Cabinet, Maritime, Rouen, Paris, Saint Josef, Sa"/>
    <x v="0"/>
  </r>
  <r>
    <s v="NCT05682690"/>
    <s v="Laparoscopic Eradication of Deep Endometriosis With Nerve-sparing Rectosigmoid Segmental Resection (RSRES_NERVSP)"/>
    <s v="COMPLETED"/>
    <s v="Endometriosis"/>
    <x v="1"/>
    <n v="3072"/>
    <s v="https://clinicaltrials.gov/study/NCT05682690"/>
    <s v="Negrar, Verona, Sacro Cuore, Don Calabria, Italy"/>
    <x v="0"/>
  </r>
  <r>
    <s v="NCT05664828"/>
    <s v="Efficacy of SN132D in Patients With Suspected Endometriosis"/>
    <s v="COMPLETED"/>
    <s v="Endometriosis"/>
    <x v="17"/>
    <n v="8"/>
    <s v="https://clinicaltrials.gov/study/NCT05664828"/>
    <s v="Sweden, Kvinnokliniken, University Hospital"/>
    <x v="0"/>
  </r>
  <r>
    <s v="NCT01809561"/>
    <s v="Telomeres Evaluation in Endometriosis"/>
    <s v="UNKNOWN"/>
    <s v="Endometriosis"/>
    <x v="26"/>
    <n v="30"/>
    <s v="https://clinicaltrials.gov/study/NCT01809561"/>
    <s v="Meir Medical, Israel, Saba, Kfar, Center"/>
    <x v="0"/>
  </r>
  <r>
    <s v="NCT04046081"/>
    <s v="A Clinical Trial to Evaluate Dichloroacetate (DCA) as a Treatment for Endometriosis-associated Pain"/>
    <s v="COMPLETED"/>
    <s v="Endometriosis"/>
    <x v="19"/>
    <n v="30"/>
    <s v="https://clinicaltrials.gov/study/NCT04046081"/>
    <s v="United Kingdom, Edinburgh, Royal Infirmary"/>
    <x v="0"/>
  </r>
  <r>
    <s v="NCT06470594"/>
    <s v="Superficial and Deep Endometriosis: Role of Systemic Inflammation as a Marker of Clinical, Surgical, and Reproductive Outcomes"/>
    <s v="RECRUITING"/>
    <s v="Endometriosis"/>
    <x v="1"/>
    <n v="138"/>
    <s v="https://clinicaltrials.gov/study/NCT06470594"/>
    <s v="Napoli, University, Vanvitelli, Italy, Campania Luigi"/>
    <x v="0"/>
  </r>
  <r>
    <s v="NCT04080856"/>
    <s v="Real-World Experience Study of Elagolix For the Treatment of Endometriosis in Canada"/>
    <s v="COMPLETED"/>
    <s v="Endometriosis"/>
    <x v="0"/>
    <n v="100"/>
    <s v="https://clinicaltrials.gov/study/NCT04080856"/>
    <s v="British Columbia, Michael, Campus Rheumatology, Quebec, Laval, Jewish General, Nova Scotia, Sunnybrook Health, Hopital Maisonneuve, John, Vancouver, St, Canada, Hospital, Aubrey, George, Vilos Medicine, Unity Health, Jessima, University Medical, Clinique,"/>
    <x v="0"/>
  </r>
  <r>
    <s v="NCT04862364"/>
    <s v="Turkish Validation Study of Endometriosis Health Profile -30 (EHP-30) Test"/>
    <s v="COMPLETED"/>
    <s v="Endometriosis"/>
    <x v="3"/>
    <n v="228"/>
    <s v="https://clinicaltrials.gov/study/NCT04862364"/>
    <s v="Bahat, Pinar Yalcin, Turkey, Istanbul"/>
    <x v="0"/>
  </r>
  <r>
    <s v="NCT03241329"/>
    <s v="Endometriosis Impact on Oocyte Quality"/>
    <s v="UNKNOWN"/>
    <s v="Endometriosis"/>
    <x v="4"/>
    <n v="100"/>
    <s v="https://clinicaltrials.gov/study/NCT03241329"/>
    <s v="France, Paris, Port Royal, Cochin"/>
    <x v="0"/>
  </r>
  <r>
    <s v="NCT04565470"/>
    <s v="Strategies of Self-management of Endometriosis Symptoms"/>
    <s v="COMPLETED"/>
    <s v="Endometriosis"/>
    <x v="2"/>
    <n v="165"/>
    <s v="https://clinicaltrials.gov/study/NCT04565470"/>
    <s v="Switzerland, Geneva, Universitaires"/>
    <x v="0"/>
  </r>
  <r>
    <s v="NCT05560646"/>
    <s v="A Study to Investigate Efficacy and Safety of OG-6219 BID in 3 Dose Levels Compared With Placebo in Participants Aged 18 to 49 With Moderate to Severe Endometriosis-related Pain"/>
    <s v="RECRUITING"/>
    <s v="Endometriosis"/>
    <x v="17"/>
    <n v="380"/>
    <s v="https://clinicaltrials.gov/study/NCT05560646"/>
    <s v="Komandytowa, Baltimore, Lublin, Homburg, Nordrhein Westfalen, Physician Care, Universitaetsklinikum Carl, Budapest, Szent, Medical Plaza, Pratia Poznan, Saint Louis, Granda Ospedale, Siena, Science Center, Augusta University, Campus Innenstadt, Reproducti"/>
    <x v="0"/>
  </r>
  <r>
    <s v="NCT02481739"/>
    <s v="Laparoscopic Surgical Management of Endometriosis on Fertility"/>
    <s v="UNKNOWN"/>
    <s v="Endometriosis"/>
    <x v="4"/>
    <n v="40"/>
    <s v="https://clinicaltrials.gov/study/NCT02481739"/>
    <s v="France, Strasbourg, Service"/>
    <x v="0"/>
  </r>
  <r>
    <s v="NCT04382911"/>
    <s v="Evaluation of Endometriosis With 18F-fluoroestradiol PET / MRI"/>
    <s v="COMPLETED"/>
    <s v="Endometriosis"/>
    <x v="6"/>
    <n v="8"/>
    <s v="https://clinicaltrials.gov/study/NCT04382911"/>
    <s v="North Carolina, United States, Hospitals, Chapel Hill"/>
    <x v="7"/>
  </r>
  <r>
    <s v="NCT02387931"/>
    <s v="Supplementation in Adolescent Girls With Endometriosis"/>
    <s v="COMPLETED"/>
    <s v="Endometriosis"/>
    <x v="6"/>
    <n v="69"/>
    <s v="https://clinicaltrials.gov/study/NCT02387931"/>
    <s v="United States, Boston, Hospital, Massachusetts, Boston Children"/>
    <x v="11"/>
  </r>
  <r>
    <s v="NCT04598698"/>
    <s v="The EMPOWER Study: Endometriosis Diagnosis Using MicroRNA"/>
    <s v="ACTIVE_NOT_RECRUITING"/>
    <s v="Endometriosis"/>
    <x v="6"/>
    <n v="750"/>
    <s v="https://clinicaltrials.gov/study/NCT04598698"/>
    <s v="Sciences Center, California, Atlanta, Institute, New Haven, Baltimore, Seattle Reproductive, Cleveland Clinic, Hospital, Kentucky, University, Health, University Hospital, Oklahoma, Columbia University, New Jersey, Ohio, Special Minimally, Academia, Medic"/>
    <x v="12"/>
  </r>
  <r>
    <s v="NCT03901885"/>
    <s v="Sexual Health After Endometriosis Surgery"/>
    <s v="COMPLETED"/>
    <s v="Endometriosis"/>
    <x v="4"/>
    <n v="16"/>
    <s v="https://clinicaltrials.gov/study/NCT03901885"/>
    <s v="Centre Hospitalier, Pierre, Lyon Sud, France"/>
    <x v="0"/>
  </r>
  <r>
    <s v="NCT04840329"/>
    <s v="Endocation: Trial of an Endometriosis Education Program"/>
    <s v="COMPLETED"/>
    <s v="Endometriosis"/>
    <x v="0"/>
    <n v="67"/>
    <s v="https://clinicaltrials.gov/study/NCT04840329"/>
    <s v="British Columbia, Vancouver, Canada, Hospital, Women"/>
    <x v="0"/>
  </r>
  <r>
    <s v="NCT02337816"/>
    <s v="Role of Metabolomics in the Diagnosis of Endometriosis"/>
    <s v="COMPLETED"/>
    <s v="Endometriosis"/>
    <x v="8"/>
    <n v="54"/>
    <s v="https://clinicaltrials.gov/study/NCT02337816"/>
    <m/>
    <x v="0"/>
  </r>
  <r>
    <s v="NCT04554602"/>
    <s v="Fusion Ultrasound for Diagnosis and Monitoring of Endometriosis Lesions"/>
    <s v="ACTIVE_NOT_RECRUITING"/>
    <s v="Endometriosis"/>
    <x v="4"/>
    <n v="24"/>
    <s v="https://clinicaltrials.gov/study/NCT04554602"/>
    <s v="Le Kremlin, Hospital, France"/>
    <x v="0"/>
  </r>
  <r>
    <s v="NCT04630990"/>
    <s v="Study Of Oral Elagolix Tablets To Assess the Tolerability and Change in Disease Symptoms in Adult Female Participants With Moderate to Severe Endometriosis-associated Pain"/>
    <s v="COMPLETED"/>
    <s v="Endometriosis"/>
    <x v="26"/>
    <n v="117"/>
    <s v="https://clinicaltrials.gov/study/NCT04630990"/>
    <s v="Soroka University, Kaplan Medical, Sheva, Rekhovot, Sheba Medical, Ramat Gan, Sourasky Medical, Services, Meir Medical, Israel, Aviv, Tel, Center, Hebrew University, Assuta Ashdod, Yerushalayim, The Chaim, Hadassah Medical, Yitzhak Shamir, Ashdod, Maccabi"/>
    <x v="0"/>
  </r>
  <r>
    <s v="NCT05558540"/>
    <s v="Spinal Cord Stimulation for Intractable Chronic Lower Abdominal Neuropathic Pain Caused by Endometriosis"/>
    <s v="UNKNOWN"/>
    <s v="Endometriosis"/>
    <x v="14"/>
    <n v="15"/>
    <s v="https://clinicaltrials.gov/study/NCT05558540"/>
    <s v="Amsterdam, Netherlands, Noord Holland"/>
    <x v="0"/>
  </r>
  <r>
    <s v="NCT04948489"/>
    <s v="IUD and Norethindrone Acetate for Treatment of Endometriosis"/>
    <s v="NOT_YET_RECRUITING"/>
    <s v="Endometriosis"/>
    <x v="6"/>
    <n v="80"/>
    <s v="https://clinicaltrials.gov/study/NCT04948489"/>
    <s v="United States, Boston, Hospital, Massachusetts, Boston Children"/>
    <x v="11"/>
  </r>
  <r>
    <s v="NCT04846582"/>
    <s v="An Observational Study of Patients With Endometriosis to Evaluate the Usefulness of the MEDL Score, a New Method for Evaluating Endometriosis Using MRI"/>
    <s v="COMPLETED"/>
    <s v="Endometriosis"/>
    <x v="13"/>
    <n v="73"/>
    <s v="https://clinicaltrials.gov/study/NCT04846582"/>
    <s v="Brazil, Paulo, Mulher, Clinica Medicina"/>
    <x v="0"/>
  </r>
  <r>
    <s v="NCT04013126"/>
    <s v="Endothelial Dysfunction Among Woman With Endometriosis"/>
    <s v="TERMINATED"/>
    <s v="Endometriosis"/>
    <x v="26"/>
    <n v="22"/>
    <s v="https://clinicaltrials.gov/study/NCT04013126"/>
    <s v="Haemek Medical, Afula, Israel, Center"/>
    <x v="0"/>
  </r>
  <r>
    <s v="NCT04394468"/>
    <s v="The Use of plasmaJet During Operative Laparoscopy for Endometriosis"/>
    <s v="COMPLETED"/>
    <s v="Endometriosis"/>
    <x v="27"/>
    <n v="23"/>
    <s v="https://clinicaltrials.gov/study/NCT04394468"/>
    <s v="East, Flanders, Belgium, Ghent, University"/>
    <x v="0"/>
  </r>
  <r>
    <s v="NCT02793908"/>
    <s v="Subcutaneous Progesterone Supplementation in Patients With Endometriosis"/>
    <s v="UNKNOWN"/>
    <s v="Endometriosis"/>
    <x v="1"/>
    <n v="52"/>
    <s v="https://clinicaltrials.gov/study/NCT02793908"/>
    <s v="Pugliese Ciaccio, Azienda Ospedaliera, Magna Graecia, Catanzaro, University, Italy"/>
    <x v="0"/>
  </r>
  <r>
    <s v="NCT05679063"/>
    <s v="Therapeutic Exercise and Education in Neurophysiology of Pain in the Quality of Life of Women With Endometriosis"/>
    <s v="RECRUITING"/>
    <s v="Endometriosis"/>
    <x v="28"/>
    <n v="60"/>
    <s v="https://clinicaltrials.gov/study/NCT05679063"/>
    <s v="Soria, Spain"/>
    <x v="0"/>
  </r>
  <r>
    <s v="NCT03994432"/>
    <s v="Effect of Mediterranean Diet and Physical Activity in Patients With Endometriosis"/>
    <s v="UNKNOWN"/>
    <s v="Endometriosis"/>
    <x v="1"/>
    <n v="140"/>
    <s v="https://clinicaltrials.gov/study/NCT03994432"/>
    <s v="Metrorragie Clinica, Italy, Maggiore Policlinico, Laura Buggio, Centro Endometriosi, Mangiagalli, Granda Ospedale, Fondazione, Milan"/>
    <x v="0"/>
  </r>
  <r>
    <s v="NCT03042923"/>
    <s v="Intestinal Permeability and Endometriosis"/>
    <s v="COMPLETED"/>
    <s v="Endometriosis"/>
    <x v="6"/>
    <n v="46"/>
    <s v="https://clinicaltrials.gov/study/NCT03042923"/>
    <s v="Center, Surgery Center, United States, Tennessee, Women, Erlanger Medical, Chattanooga"/>
    <x v="13"/>
  </r>
  <r>
    <s v="NCT02762461"/>
    <s v="Artificial Reproductive Techniques (ART) and Progression of Endometriosis Symptoms"/>
    <s v="COMPLETED"/>
    <s v="Endometriosis"/>
    <x v="7"/>
    <n v="154"/>
    <s v="https://clinicaltrials.gov/study/NCT02762461"/>
    <s v="Aarhus, Department, Denmark, Obstetrics, Gynaecology, Hospital, Aarhus University"/>
    <x v="0"/>
  </r>
  <r>
    <s v="NCT02911090"/>
    <s v="Endometriosis Pelvic Pain Interdisciplinary Cohort Data Registry"/>
    <s v="ENROLLING_BY_INVITATION"/>
    <s v="Endometriosis"/>
    <x v="0"/>
    <n v="5000"/>
    <s v="https://clinicaltrials.gov/study/NCT02911090"/>
    <s v="Health Centre, British Columbia, Vancouver, Canada, Hospital, Women"/>
    <x v="0"/>
  </r>
  <r>
    <s v="NCT03970330"/>
    <s v="Low-Dose Naltrexone in Combination With Standard Treatment in Women With Endometriosis"/>
    <s v="TERMINATED"/>
    <s v="Endometriosis"/>
    <x v="6"/>
    <n v="9"/>
    <s v="https://clinicaltrials.gov/study/NCT03970330"/>
    <s v="Hershey Medical, United States, Penn State, Pennsylvania, Hershey, Center"/>
    <x v="2"/>
  </r>
  <r>
    <s v="NCT05714189"/>
    <s v="The Effect of Dietary Interventions, or no Intervention, on Pain and Quality of Life in Women Diagnosed With Endometriosis"/>
    <s v="COMPLETED"/>
    <s v="Endometriosis"/>
    <x v="14"/>
    <n v="62"/>
    <s v="https://clinicaltrials.gov/study/NCT05714189"/>
    <s v="Amsterdam, Netherlands"/>
    <x v="0"/>
  </r>
  <r>
    <s v="NCT05231239"/>
    <s v="Transcranial Direct Current Stimulation to Reduce Chronic Pelvic Pain in Endometriosis"/>
    <s v="UNKNOWN"/>
    <s v="Endometriosis"/>
    <x v="16"/>
    <n v="40"/>
    <s v="https://clinicaltrials.gov/study/NCT05231239"/>
    <s v="Germany, Charite University, Medicine, Berlin"/>
    <x v="0"/>
  </r>
  <r>
    <s v="NCT03633786"/>
    <s v="Robot-assisted Versus Standard Laparoscopic Approach for the Surgical Treatment of Deep Infiltrating Endometriosis"/>
    <s v="UNKNOWN"/>
    <s v="Endometriosis"/>
    <x v="1"/>
    <n v="40"/>
    <s v="https://clinicaltrials.gov/study/NCT03633786"/>
    <s v="Unit, Bologna, Gynecology, Human Reproductive, Malpighi Hospital, Orsola, Physiopathology, University, Italy"/>
    <x v="0"/>
  </r>
  <r>
    <s v="NCT03212612"/>
    <s v="Galectin-3 in Patients With Endometriosis"/>
    <s v="UNKNOWN"/>
    <s v="Endometriosis"/>
    <x v="18"/>
    <n v="90"/>
    <s v="https://clinicaltrials.gov/study/NCT03212612"/>
    <s v="Assiut University, Faculty, Medicine, Assiut, Egypt"/>
    <x v="0"/>
  </r>
  <r>
    <s v="NCT04493476"/>
    <s v="Using a Herbal Remedy Extract for the Treatment of Endometriosis Symptoms"/>
    <s v="UNKNOWN"/>
    <s v="Endometriosis"/>
    <x v="8"/>
    <n v="60"/>
    <s v="https://clinicaltrials.gov/study/NCT04493476"/>
    <m/>
    <x v="0"/>
  </r>
  <r>
    <s v="NCT03824054"/>
    <s v="Quality of Life in Patients Undergoing Colorectal Resection for Deep Infiltrating Endometriosis"/>
    <s v="COMPLETED"/>
    <s v="Endometriosis"/>
    <x v="1"/>
    <n v="50"/>
    <s v="https://clinicaltrials.gov/study/NCT03824054"/>
    <s v="Italy, Sacred Heart, Catholic University, Rome"/>
    <x v="0"/>
  </r>
  <r>
    <s v="NCT03981991"/>
    <s v="Endometriosis and Quality of Life Assessed by EHP 30"/>
    <s v="UNKNOWN"/>
    <s v="Endometriosis"/>
    <x v="4"/>
    <n v="30"/>
    <s v="https://clinicaltrials.gov/study/NCT03981991"/>
    <s v="University Hospital, Grenoble, France"/>
    <x v="0"/>
  </r>
  <r>
    <s v="NCT06076486"/>
    <s v="A Clinical Trial to Evaluate Efficacy and Safety of Elagolix Tablets in Women With Moderate or Severe Endometriosis-associated Pain"/>
    <s v="RECRUITING"/>
    <s v="Endometriosis"/>
    <x v="9"/>
    <n v="330"/>
    <s v="https://clinicaltrials.gov/study/NCT06076486"/>
    <s v="Beijing, China, Peking University, First Hospital"/>
    <x v="0"/>
  </r>
  <r>
    <s v="NCT04144998"/>
    <s v="Central Sensitization and Outcome of Endometriosis Surgery"/>
    <s v="COMPLETED"/>
    <s v="Endometriosis"/>
    <x v="2"/>
    <n v="71"/>
    <s v="https://clinicaltrials.gov/study/NCT04144998"/>
    <s v="Switzerland, Geneva, Universitaires"/>
    <x v="0"/>
  </r>
  <r>
    <s v="NCT05362838"/>
    <s v="Conventional Laparoscopy Versus Robotic Surgery for Pain Relief in Patients With Deep Infiltrating Endometriosis"/>
    <s v="UNKNOWN"/>
    <s v="Endometriosis|Endometriosis-related Pain|Endometriosis Pelvic"/>
    <x v="25"/>
    <n v="50"/>
    <s v="https://clinicaltrials.gov/study/NCT05362838"/>
    <s v="Gynecology, Department, Obstetrics, Medical University, Vienna, Austria"/>
    <x v="0"/>
  </r>
  <r>
    <s v="NCT05312528"/>
    <s v="Evaluation of New Biomarkers in Stage 3 and 4 Endometriosis"/>
    <s v="COMPLETED"/>
    <s v="Endometriosis"/>
    <x v="3"/>
    <n v="79"/>
    <s v="https://clinicaltrials.gov/study/NCT05312528"/>
    <s v="Research Hospital, Turkey, Bagcilar, Bagcilar Teaching, Istanbul"/>
    <x v="0"/>
  </r>
  <r>
    <s v="NCT01968694"/>
    <s v="Effects of Intravenous Lidocaine on Endometriosis Pain"/>
    <s v="COMPLETED"/>
    <s v="Endometriosis"/>
    <x v="6"/>
    <n v="20"/>
    <s v="https://clinicaltrials.gov/study/NCT01968694"/>
    <s v="Hospital Pain, Management Center, United States, Boston, Massachusetts, Women, Brigham"/>
    <x v="11"/>
  </r>
  <r>
    <s v="NCT05682235"/>
    <s v="Therapeutic Exercise and Education in Pain Neurophysiology to Improve Pain Intensity in Women With Endometriosis. Clinical Trial."/>
    <s v="ACTIVE_NOT_RECRUITING"/>
    <s v="Endometriosis"/>
    <x v="28"/>
    <n v="60"/>
    <s v="https://clinicaltrials.gov/study/NCT05682235"/>
    <s v="Spain, Valladolid, University"/>
    <x v="0"/>
  </r>
  <r>
    <s v="NCT02651077"/>
    <s v="Endometriosis and Brominated Flame Retardant (ENDOTOX Study)"/>
    <s v="COMPLETED"/>
    <s v="Endometriosis"/>
    <x v="4"/>
    <n v="76"/>
    <s v="https://clinicaltrials.gov/study/NCT02651077"/>
    <s v="France, Nantes, Nantes University, Hospital"/>
    <x v="0"/>
  </r>
  <r>
    <s v="NCT03613298"/>
    <s v="Treatment by HIFU With Focal One® of Posterior Deep Infiltrating Endometriosis Lesions With Intestinal Involvement."/>
    <s v="COMPLETED"/>
    <s v="Endometriosis"/>
    <x v="4"/>
    <n v="20"/>
    <s v="https://clinicaltrials.gov/study/NCT03613298"/>
    <s v="Lyon, Croix Rousse, France"/>
    <x v="0"/>
  </r>
  <r>
    <s v="NCT03769584"/>
    <s v="Follow-up of Treatment Outcome, Quality of Life, Sexual Life and Partnership After Surgery of Endometriosis"/>
    <s v="COMPLETED"/>
    <s v="Endometriosis"/>
    <x v="2"/>
    <n v="31"/>
    <s v="https://clinicaltrials.gov/study/NCT03769584"/>
    <s v="Switzerland, Hospital Basel, Basel, Frauenklinik University"/>
    <x v="0"/>
  </r>
  <r>
    <s v="NCT04159740"/>
    <s v="Microbiome and Immunologic Analysis - Women With Endometriosis"/>
    <s v="COMPLETED"/>
    <s v="Endometriosis"/>
    <x v="6"/>
    <n v="48"/>
    <s v="https://clinicaltrials.gov/study/NCT04159740"/>
    <s v="United States, Rochester, Minnesota, Mayo Clinic"/>
    <x v="3"/>
  </r>
  <r>
    <s v="NCT01939535"/>
    <s v="Preoperative Staging of Endometriosis With MRI"/>
    <s v="COMPLETED"/>
    <s v="Endometriosis"/>
    <x v="27"/>
    <n v="120"/>
    <s v="https://clinicaltrials.gov/study/NCT01939535"/>
    <s v="Belgium, University Hospitals, Leuven"/>
    <x v="0"/>
  </r>
  <r>
    <s v="NCT04296760"/>
    <s v="Rectal Water-contrast Transvaginal Ultrasonography Versus Sonovaginography for the Diagnosis of Posterior Deep Pelvic Endometriosis"/>
    <s v="COMPLETED"/>
    <s v="Endometriosis, Rectum|Endometriosis of Vagina|Endometriosis Rectovaginal Septum|Endometriosis Pelvic|Endometriosis of Colon|Endometriosis"/>
    <x v="1"/>
    <n v="250"/>
    <s v="https://clinicaltrials.gov/study/NCT04296760"/>
    <s v="Italy, San Martino, Ospedale Policlinico, Genoa"/>
    <x v="0"/>
  </r>
  <r>
    <s v="NCT04259788"/>
    <s v="An AHEI Dietary Intervention to Reduce Pain in Women With Endometriosis"/>
    <s v="RECRUITING"/>
    <s v="Endometriosis"/>
    <x v="6"/>
    <n v="110"/>
    <s v="https://clinicaltrials.gov/study/NCT04259788"/>
    <s v="Fred Hutchinson, United States, Washington, Seattle, Cancer Research, Center"/>
    <x v="4"/>
  </r>
  <r>
    <s v="NCT04347135"/>
    <s v="Evaluating Endometriosis With 16α-(18)F-fluoro-17β-estradiol (F-18 FES) PET/MRI"/>
    <s v="WITHDRAWN"/>
    <s v="Endometriosis"/>
    <x v="6"/>
    <n v="0"/>
    <s v="https://clinicaltrials.gov/study/NCT04347135"/>
    <s v="United States, Rochester, Minnesota, Mayo Clinic"/>
    <x v="3"/>
  </r>
  <r>
    <s v="NCT05648669"/>
    <s v="A Study to Evaluate Safety and Efficacy of Elagolix in Patients With Moderate to Severe Endometriosis-Associated Pain"/>
    <s v="RECRUITING"/>
    <s v="Endometriosis"/>
    <x v="9"/>
    <n v="336"/>
    <s v="https://clinicaltrials.gov/study/NCT05648669"/>
    <s v="Medical College, Hospital, Peking Union, China, Beijing"/>
    <x v="0"/>
  </r>
  <r>
    <s v="NCT02350790"/>
    <s v="Robotic Surgical Management of Endometriosis: Excision Versus Ablation"/>
    <s v="COMPLETED"/>
    <s v="Endometriosis"/>
    <x v="6"/>
    <n v="73"/>
    <s v="https://clinicaltrials.gov/study/NCT02350790"/>
    <s v="Milton, Hershey Medical, United States, Penn State, Pennsylvania, Hershey, Center"/>
    <x v="2"/>
  </r>
  <r>
    <s v="NCT04831619"/>
    <s v="Contribution of PET (Positron Emission Tomography) Scans for the Preoperative Assessment of Symptomatic Endometriosis Lesions: TEP-ENDORUN"/>
    <s v="UNKNOWN"/>
    <s v="Endometriosis"/>
    <x v="4"/>
    <n v="10"/>
    <s v="https://clinicaltrials.gov/study/NCT04831619"/>
    <s v="Saint, Pierre, Centre Hospitalier, France, Universitaire, Denis"/>
    <x v="0"/>
  </r>
  <r>
    <s v="NCT03305120"/>
    <s v="Musculo-scrawny Manifestation Associated With the Endometriosis"/>
    <s v="COMPLETED"/>
    <s v="Endometriosis"/>
    <x v="4"/>
    <n v="41"/>
    <s v="https://clinicaltrials.gov/study/NCT03305120"/>
    <s v="Paris Saint, France, Paris, Joseph, Groupe Hospitalier, Ile"/>
    <x v="0"/>
  </r>
  <r>
    <s v="NCT04495855"/>
    <s v="A Study to Learn More About Using Dienogest to Treat Endometriosis in Chinese Participants"/>
    <s v="COMPLETED"/>
    <s v="Endometriosis"/>
    <x v="9"/>
    <n v="968"/>
    <s v="https://clinicaltrials.gov/study/NCT04495855"/>
    <s v="China, Multiple Locations, Many"/>
    <x v="0"/>
  </r>
  <r>
    <s v="NCT02271958"/>
    <s v="Mifepristone 2.5, 5, 10 mg Versus Placebo in the Treatment of Endometriosis"/>
    <s v="COMPLETED"/>
    <s v="Endometriosis"/>
    <x v="29"/>
    <n v="360"/>
    <s v="https://clinicaltrials.gov/study/NCT02271958"/>
    <s v="Havana, Hospital Eusebio, Cuba, Maternidad Obrera"/>
    <x v="0"/>
  </r>
  <r>
    <s v="NCT01184144"/>
    <s v="Endometriosis: Immunomodulation"/>
    <s v="WITHDRAWN"/>
    <s v="Endometriosis"/>
    <x v="8"/>
    <n v="0"/>
    <s v="https://clinicaltrials.gov/study/NCT01184144"/>
    <m/>
    <x v="0"/>
  </r>
  <r>
    <s v="NCT03136978"/>
    <s v="Evaluation of M1 and M2 Macrophages in Endometriotic Tissue of Women Affected by Endometriosis at Different Stages."/>
    <s v="COMPLETED"/>
    <s v="Endometriosis"/>
    <x v="1"/>
    <n v="45"/>
    <s v="https://clinicaltrials.gov/study/NCT03136978"/>
    <s v="Messina, Italy, University"/>
    <x v="0"/>
  </r>
  <r>
    <s v="NCT02079974"/>
    <s v="Statins: A New Therapeutic Option for Treatment of Patients With Endometriosis"/>
    <s v="WITHDRAWN"/>
    <s v="Endometriosis"/>
    <x v="0"/>
    <n v="0"/>
    <s v="https://clinicaltrials.gov/study/NCT02079974"/>
    <s v="Ontario, Canada, Hospital, University, Toronto, Mount Sinai"/>
    <x v="0"/>
  </r>
  <r>
    <s v="NCT03690765"/>
    <s v="Study of Real Clinical Practice to Evaluate the Effects of Oral Dydrogesterone for Treatment of Confirmed Endometriosis"/>
    <s v="COMPLETED"/>
    <s v="Endometriosis"/>
    <x v="30"/>
    <n v="350"/>
    <s v="https://clinicaltrials.gov/study/NCT03690765"/>
    <s v="Krasnoyarsk Regional, Novosibirsk, Engel, Russian Federation, Novosibirsk Region, Regional Perinatal, Voyno, Institute, Kulakov National, Research, Don, Ott Research, St, Central Clinical, Medical University, Kazan, Hospital, University, Reshetov Kemerovo"/>
    <x v="0"/>
  </r>
  <r>
    <s v="NCT03860909"/>
    <s v="Pelvic Endometriosis: Correlation of US and MRI With Laparoscopic Findings"/>
    <s v="UNKNOWN"/>
    <s v="Endometriosis"/>
    <x v="8"/>
    <n v="30"/>
    <s v="https://clinicaltrials.gov/study/NCT03860909"/>
    <m/>
    <x v="0"/>
  </r>
  <r>
    <s v="NCT01643122"/>
    <s v="Validation Study for Endometriosis PRO"/>
    <s v="COMPLETED"/>
    <s v="Endometriosis"/>
    <x v="16"/>
    <n v="275"/>
    <s v="https://clinicaltrials.gov/study/NCT01643122"/>
    <s v="California, New Haven, Virginia, Ohio, Oregon, Minnesota, Jonesboro, New York, San Francisco, Connecticut, Worcester, Philadelphia, Salt Lake, Washington, Greensboro, Georgia, Rochester, Norfolk, Brooklyn, Portland, Arkansas, Pennsylvania, City, Sacrament"/>
    <x v="0"/>
  </r>
  <r>
    <s v="NCT01973816"/>
    <s v="MEdical Versus SUrgical Treatments of Rectal Endometriosis"/>
    <s v="UNKNOWN"/>
    <s v="Endometriosis"/>
    <x v="4"/>
    <n v="78"/>
    <s v="https://clinicaltrials.gov/study/NCT01973816"/>
    <s v="Poissy, Lille, Lucie Aubrac, Amiens, Service, Clinique, Reproduction, Nimes, France, Dijon, Le Chesnay, Chi Poissy, Clermont, Rouen, Paris, Kremlin Bicetre, Strasbourg, En Laye, St Germain"/>
    <x v="0"/>
  </r>
  <r>
    <s v="NCT04091191"/>
    <s v="Evaluation of a Nutraceutical for Endometriosis Pain Relief"/>
    <s v="TERMINATED"/>
    <s v="Endometriosis"/>
    <x v="27"/>
    <n v="5"/>
    <s v="https://clinicaltrials.gov/study/NCT04091191"/>
    <s v="Hainout, Belgium, Mons, Ambroise"/>
    <x v="0"/>
  </r>
  <r>
    <s v="NCT03654274"/>
    <s v="SPIRIT EXTENSION: Efficacy and Safety Extension Study of Relugolix in Women With Endometriosis-Associated Pain"/>
    <s v="COMPLETED"/>
    <s v="Endometriosis"/>
    <x v="31"/>
    <n v="802"/>
    <s v="https://clinicaltrials.gov/study/NCT03654274"/>
    <s v="Quebec, Lublin, Nedlands, Englewood, Brazil, Memphis, Saint Louis, Hainaut, Saginaw, Lodzkie, Zaporizhzhya, Virginia, Madrid, Debrecen, Belgium, Ohio, Victoriaville, Augusta, Marrero, La, Brussels, Bernardo, Do Sul, Portugal, Pleven, Kyiv, Helsinki, Jihoc"/>
    <x v="0"/>
  </r>
  <r>
    <s v="NCT03464799"/>
    <s v="Does Immunotherapy Have a Role in the Management of Endometriosis?"/>
    <s v="UNKNOWN"/>
    <s v="Endometriosis"/>
    <x v="8"/>
    <n v="40"/>
    <s v="https://clinicaltrials.gov/study/NCT03464799"/>
    <m/>
    <x v="0"/>
  </r>
  <r>
    <s v="NCT01989260"/>
    <s v="Post-operative Ovarian Adhesion Study in Women With Endometriosis"/>
    <s v="UNKNOWN"/>
    <s v="Endometriosis"/>
    <x v="19"/>
    <n v="50"/>
    <s v="https://clinicaltrials.gov/study/NCT01989260"/>
    <s v="England, University College, United Kingdom, London, London Hospital"/>
    <x v="0"/>
  </r>
  <r>
    <s v="NCT03340324"/>
    <s v="Open Label Immunotherapy of Endometriosis"/>
    <s v="UNKNOWN"/>
    <s v="Endometriosis"/>
    <x v="32"/>
    <n v="30"/>
    <s v="https://clinicaltrials.gov/study/NCT03340324"/>
    <s v="Immunitor, Ulaanbaatar, Mongolia"/>
    <x v="0"/>
  </r>
  <r>
    <s v="NCT03002870"/>
    <s v="Characteristics of Patient Population With Endometriosis"/>
    <s v="COMPLETED"/>
    <s v="Endometriosis"/>
    <x v="6"/>
    <n v="1100"/>
    <s v="https://clinicaltrials.gov/study/NCT03002870"/>
    <s v="United States, Saint Louis, Missouri, University"/>
    <x v="14"/>
  </r>
  <r>
    <s v="NCT05101317"/>
    <s v="A Study to Assess the Efficacy and Safety of HMI-115 in Subjects with Endometriosis-Associated Pain"/>
    <s v="RECRUITING"/>
    <s v="Endometriosis"/>
    <x v="33"/>
    <n v="152"/>
    <s v="https://clinicaltrials.gov/study/NCT05101317"/>
    <s v="Ginekologiczny Dr, Mazowieckie, Ginekologiczna Gabinet, Research, Hospital, Beijing, Research Options, Janusza Tomaszewskiego, Virginia, Warszawa, Poland, Peking Union, Dziecka, Instytut Matki, Draper, Medical College, Tidewater Clinical, Norfolk, Podlask"/>
    <x v="0"/>
  </r>
  <r>
    <s v="NCT02683954"/>
    <s v="The Association Between Endometriosis, Obesity and nesfatin1"/>
    <s v="COMPLETED"/>
    <s v="Endometriosis"/>
    <x v="8"/>
    <n v="60"/>
    <s v="https://clinicaltrials.gov/study/NCT02683954"/>
    <m/>
    <x v="0"/>
  </r>
  <r>
    <s v="NCT01556204"/>
    <s v="Laparoscopy vs. Robotic Surgery for Endometriosis (LAROSE): a Prospective Randomized Controlled Trial"/>
    <s v="COMPLETED"/>
    <s v="Endometriosis"/>
    <x v="6"/>
    <n v="73"/>
    <s v="https://clinicaltrials.gov/study/NCT01556204"/>
    <s v="Arizona, Ohio, United States, Boston, Cleveland Clinic, Scottsdale, Hospital, Cleveland, Mayo Clinic, Massachusetts, Women, Brigham"/>
    <x v="11"/>
  </r>
  <r>
    <s v="NCT03746535"/>
    <s v="Cardiovascular Disease Risk in Women With Endometriosis"/>
    <s v="RECRUITING"/>
    <s v="Endometriosis"/>
    <x v="6"/>
    <n v="24"/>
    <s v="https://clinicaltrials.gov/study/NCT03746535"/>
    <s v="New Haven, Pierce Laboratory, John, United States, Connecticut"/>
    <x v="8"/>
  </r>
  <r>
    <s v="NCT03956082"/>
    <s v="Ultravision™ System to Facilitate Low Impact Laparoscopic Surgery for Endometriosis"/>
    <s v="COMPLETED"/>
    <s v="Endometriosis"/>
    <x v="6"/>
    <n v="15"/>
    <s v="https://clinicaltrials.gov/study/NCT03956082"/>
    <s v="Gynecology, Missouri, St Louis, United States, Saint Louis, Minimally Invasive, Mercy Hospital"/>
    <x v="14"/>
  </r>
  <r>
    <s v="NCT03749109"/>
    <s v="Quinagolide Vaginal Ring on Lesion Reduction Assessed by MRI in Women With Endometriosis/Adenomyosis"/>
    <s v="COMPLETED"/>
    <s v="Endometriosis"/>
    <x v="33"/>
    <n v="67"/>
    <s v="https://clinicaltrials.gov/study/NCT03749109"/>
    <s v="Florence, Copenhagen, Universitaria Careggi, Carl Gustav, Siena, Warsaw, Specjalistyczny, Universitaria Integrata, Berlin, Poland, Gyneacology Rigshospitalet, Rome, Centrum Medyczne, Carus, Sapienza, Roma La, Dresden, Azienda Opsedaliera, Azienda Ospedali"/>
    <x v="0"/>
  </r>
  <r>
    <s v="NCT02778399"/>
    <s v="A Study to Assess the Efficacy and Safety of OBE2109 in Subjects With Endometriosis"/>
    <s v="COMPLETED"/>
    <s v="Endometriosis"/>
    <x v="31"/>
    <n v="328"/>
    <s v="https://clinicaltrials.gov/study/NCT02778399"/>
    <s v="Lakewood, Lublin, New Port, Southfield, Saginaw, Jenkintown, Chandler, Metairie, Virginia, Moscow, Ohio, Chino, Saint Petersburg, Marrero, Gainesville, Kyiv, Greensboro, Draper, Tampa, Pennsylvania, Florida, District, Colorado, Tiffin, Columbia, Morehead "/>
    <x v="0"/>
  </r>
  <r>
    <s v="NCT02832271"/>
    <s v="Green Tea Extract for Endometriosis Treatment"/>
    <s v="COMPLETED"/>
    <s v="Endometriosis"/>
    <x v="10"/>
    <n v="185"/>
    <s v="https://clinicaltrials.gov/study/NCT02832271"/>
    <s v="Shatin, Hong Kong, Wales Hospital, Prince"/>
    <x v="0"/>
  </r>
  <r>
    <s v="NCT05527002"/>
    <s v="Thoracic Endometriosis: A Cohort Study"/>
    <s v="COMPLETED"/>
    <s v="Endometriosis Thoracic|Endometriosis of Lung|Endometriosis of Pleura|Endometriosis-related Pain|Endometriosis"/>
    <x v="1"/>
    <n v="50"/>
    <s v="https://clinicaltrials.gov/study/NCT05527002"/>
    <s v="Italy, Policlinico, Granda, Ospedale Maggiore, Ca, Fondazione, Milan"/>
    <x v="0"/>
  </r>
  <r>
    <s v="NCT05179109"/>
    <s v="Robotic Versus Laparoscopic Surgery for Deep Endometriosis"/>
    <s v="RECRUITING"/>
    <s v="Endometriosis|Deep Endometriosis|Surgery"/>
    <x v="34"/>
    <n v="70"/>
    <s v="https://clinicaltrials.gov/study/NCT05179109"/>
    <s v="Oulu, Hospital District, Northern Ostrobothnia, Finland"/>
    <x v="0"/>
  </r>
  <r>
    <s v="NCT04333576"/>
    <s v="Study Of Oral Elagolix Tablets In Combination With Combined Oral Contraceptive Capsules/Tablets To Assess Dysmenorrhea Response In Adult Female Participants With Endometriosis And Associated Moderate To Severe Pain"/>
    <s v="RECRUITING"/>
    <s v="Endometriosis"/>
    <x v="35"/>
    <n v="800"/>
    <s v="https://clinicaltrials.gov/study/NCT04333576"/>
    <s v="Staten Island, Physician Care, Medical Science, Solutions Through, Eastern Carolina, Special Services, Searcy, Associates, Ohio, Greenville, Research Institute, Tyron Medical, Penn State, Marrero, Discovery Clinical, College Park, Women, Consultants, Sout"/>
    <x v="0"/>
  </r>
  <r>
    <s v="NCT04372121"/>
    <s v="Extension to Study on Efficacy and Safety of Linzagolix for the Treatment of Endometriosis-associated Pain"/>
    <s v="TERMINATED"/>
    <s v="Endometriosis"/>
    <x v="35"/>
    <n v="30"/>
    <s v="https://clinicaltrials.gov/study/NCT04372121"/>
    <s v="Nashville, Complete Healthcare, California, Lakewood, Adv Womens, Boca Raton, Res Services, Onyx Clinical, La Salud, Orange City, Research, Norwalk, Hilltop, Canada, Medical Res, Saginaw, Applied Res, Trials, Fort Worth, Research Clinic, Red Deer, Austin "/>
    <x v="0"/>
  </r>
  <r>
    <s v="NCT02769052"/>
    <s v="TENS Self-applied in the Complementary Treatment of Deep Endometriosis"/>
    <s v="COMPLETED"/>
    <s v="Endometriosis"/>
    <x v="13"/>
    <n v="80"/>
    <s v="https://clinicaltrials.gov/study/NCT02769052"/>
    <s v="Brazil, Campinas, Paulo, Gynecology Hospital"/>
    <x v="0"/>
  </r>
  <r>
    <s v="NCT02158845"/>
    <s v="Levonorgestrel-releasing Intrauterine System in Patients With Endometriosis"/>
    <s v="COMPLETED"/>
    <s v="Endometriosis"/>
    <x v="13"/>
    <n v="44"/>
    <s v="https://clinicaltrials.gov/study/NCT02158845"/>
    <s v="Preto, Brazil, Ribeirao Preto, Hospital, Clinica"/>
    <x v="0"/>
  </r>
  <r>
    <s v="NCT02213081"/>
    <s v="Ulipristal for Endometriosis-related Pelvic Pain"/>
    <s v="COMPLETED"/>
    <s v="Endometriosis"/>
    <x v="6"/>
    <n v="1"/>
    <s v="https://clinicaltrials.gov/study/NCT02213081"/>
    <s v="Chicago, Northwestern University, United States, Prentice Women, Illinois, Hospital"/>
    <x v="15"/>
  </r>
  <r>
    <s v="NCT03572075"/>
    <s v="Physiotherapy of the Pelvic Floor in Women With Deep Infiltrating Endometriosis"/>
    <s v="UNKNOWN"/>
    <s v="Endometriosis"/>
    <x v="1"/>
    <n v="80"/>
    <s v="https://clinicaltrials.gov/study/NCT03572075"/>
    <s v="Unit, Bologna, Gynecology, Human Reproductive, Malpighi Hospital, Orsola, Physiopathology, University, Italy"/>
    <x v="0"/>
  </r>
  <r>
    <s v="NCT04318275"/>
    <s v="Objective Pain Measurement Using a Wearable Biosensor and a Mobile Platform in Patients With Endometriosis"/>
    <s v="COMPLETED"/>
    <s v="Endometriosis"/>
    <x v="36"/>
    <n v="90"/>
    <s v="https://clinicaltrials.gov/study/NCT04318275"/>
    <s v="Arizona, National University, Singapore, Taichung, General Hospital, Taiwan, United States, Rochester, Minnesota, Taipei Veterans, Singapore General, Hospital, Taipei, Mayo Clinic, Children, Phoenix, Women, Taichung Veterans"/>
    <x v="0"/>
  </r>
  <r>
    <s v="NCT03353935"/>
    <s v="Functional Outcomes After Nerve Sparing Surgery for Deep Endometriosis"/>
    <s v="COMPLETED"/>
    <s v="Endometriosis"/>
    <x v="1"/>
    <n v="36"/>
    <s v="https://clinicaltrials.gov/study/NCT03353935"/>
    <s v="Gynecology Universita, Department, Obstetrics, Varese, Dell, Insubria, Italy"/>
    <x v="0"/>
  </r>
  <r>
    <s v="NCT02981043"/>
    <s v="Does &quot;Aggressivity&quot; of Endometriosis Correlate to Clinical History or Outcomes?"/>
    <s v="COMPLETED"/>
    <s v="Endometriosis"/>
    <x v="8"/>
    <n v="45"/>
    <s v="https://clinicaltrials.gov/study/NCT02981043"/>
    <m/>
    <x v="0"/>
  </r>
  <r>
    <s v="NCT03875261"/>
    <s v="Effect of Cannabinoid (THC / CBD 50%) on Hyperalgesia in Patients With Deep Endometriosis"/>
    <s v="UNKNOWN"/>
    <s v="Endometriosis"/>
    <x v="28"/>
    <n v="10"/>
    <s v="https://clinicaltrials.gov/study/NCT03875261"/>
    <s v="Barcelona, Spain, Hospital, Catalonia"/>
    <x v="0"/>
  </r>
  <r>
    <s v="NCT04417972"/>
    <s v="The Pharmacokinetic(PK)/Pharmacodynamics(PD) Study of SHR7280 Tablets in Premenopausal Subjects With Endometriosis."/>
    <s v="COMPLETED"/>
    <s v="Endometriosis"/>
    <x v="9"/>
    <n v="179"/>
    <s v="https://clinicaltrials.gov/study/NCT04417972"/>
    <s v="Third Hospital, Peking University, Peking, China, Beijing"/>
    <x v="0"/>
  </r>
  <r>
    <s v="NCT00370123"/>
    <s v="The Immune Base of Endometriosis"/>
    <s v="WITHDRAWN"/>
    <s v="Endometriosis"/>
    <x v="8"/>
    <n v="50"/>
    <s v="https://clinicaltrials.gov/study/NCT00370123"/>
    <m/>
    <x v="0"/>
  </r>
  <r>
    <s v="NCT03343067"/>
    <s v="A Study to Evaluate Safety and Efficacy of Elagolix in Participants With Endometriosis With Associated Moderate to Severe Pain"/>
    <s v="TERMINATED"/>
    <s v="Endometriosis"/>
    <x v="6"/>
    <n v="11"/>
    <s v="https://clinicaltrials.gov/study/NCT03343067"/>
    <s v="Manhasset, Santa Ana, Saint Louis, Care Partners, America, Virginia, Clinical Researc, Affiliates Medical, Ohio, Fusion Clinical, Greenville, Radiant Research, Research Institute, Bradenton, Gainesville, Women, Newburgh, Nova Clinical, Tampa, Med School, "/>
    <x v="9"/>
  </r>
  <r>
    <s v="NCT04335591"/>
    <s v="Extension to Study on Efficacy and Safety of Linzagolix for the Treatment of Endometriosis-associated Pain (EDELWEISS 6)"/>
    <s v="COMPLETED"/>
    <s v="Endometriosis"/>
    <x v="31"/>
    <n v="356"/>
    <s v="https://clinicaltrials.gov/study/NCT04335591"/>
    <s v="Universitario, Lublin, Lesy, Zaporizhzhya, Porodnicka Ambulance, Obstetrica, Metairie, University Multiprofile, Lubelskie Centrum, Hospital General, Murcia, Dothan, France, Gynekologicko, Women, Southern Clinical, Kyiv, Clinical Medical, Napoca, Lekarski "/>
    <x v="0"/>
  </r>
  <r>
    <s v="NCT02475564"/>
    <s v="Resveratrol for Pain Due to Endometriosis"/>
    <s v="COMPLETED"/>
    <s v="Endometriosis"/>
    <x v="13"/>
    <n v="44"/>
    <s v="https://clinicaltrials.gov/study/NCT02475564"/>
    <s v="Brazil, Porto Alegre"/>
    <x v="0"/>
  </r>
  <r>
    <s v="NCT02038985"/>
    <s v="Fluorescence Imaging + ICG Dye for Use in the Visual Diagnosis of Endometriosis"/>
    <s v="TERMINATED"/>
    <s v="Endometriosis"/>
    <x v="6"/>
    <n v="18"/>
    <s v="https://clinicaltrials.gov/study/NCT02038985"/>
    <s v="Florida, Celebration, United States, Celebration Health, Florida Hospital"/>
    <x v="16"/>
  </r>
  <r>
    <s v="NCT01712763"/>
    <s v="Degarelix in the Treatment of Endometriosis Recurrence"/>
    <s v="COMPLETED"/>
    <s v="Endometriosis"/>
    <x v="1"/>
    <n v="360"/>
    <s v="https://clinicaltrials.gov/study/NCT01712763"/>
    <s v="Albania Spitali, Nadezda Women, Hungaria, Tirana, Health Hospital, Bulgaria, Cerm, Albania, Sofia, Rome, Italy, Amerikan"/>
    <x v="0"/>
  </r>
  <r>
    <s v="NCT03139734"/>
    <s v="Sacral Neuromodulation for Pelvic Pain Associated With Endometriosis"/>
    <s v="UNKNOWN"/>
    <s v="Endometriosis"/>
    <x v="34"/>
    <n v="50"/>
    <s v="https://clinicaltrials.gov/study/NCT03139734"/>
    <s v="Turku University, Tyks, Suomi, Hospital, Turku, Varsinais, Main Hospital, Finland"/>
    <x v="0"/>
  </r>
  <r>
    <s v="NCT00761683"/>
    <s v="Non-Interventional Study to Evaluate Effect of Zoladex In EndometrioSIS"/>
    <s v="TERMINATED"/>
    <s v="Endometriosis"/>
    <x v="37"/>
    <n v="105"/>
    <s v="https://clinicaltrials.gov/study/NCT00761683"/>
    <s v="Romania, Napoca, Bucuresti, Cluj, Timisoara, Research Site"/>
    <x v="0"/>
  </r>
  <r>
    <s v="NCT04177511"/>
    <s v="Treatment of Chronic Pelvic Pain Due to Endometriosis by Transcutaneous Auricular Vagus Nerve Stimulation"/>
    <s v="RECRUITING"/>
    <s v="Endometriosis"/>
    <x v="4"/>
    <n v="72"/>
    <s v="https://clinicaltrials.gov/study/NCT04177511"/>
    <s v="France, Hopital Foch, Suresnes, Ile De"/>
    <x v="0"/>
  </r>
  <r>
    <s v="NCT03161704"/>
    <s v="Validation and Refinement of Noninvasive Diagnostic Biomarkers for Endometriosis, The ENDOmarker Protocol"/>
    <s v="COMPLETED"/>
    <s v="Endometriosis"/>
    <x v="6"/>
    <n v="114"/>
    <s v="https://clinicaltrials.gov/study/NCT03161704"/>
    <s v="Pennsylvania, New Haven, Pennsylvania State, Georgia, United States, Wayne State, Hershey, Yale University, Michigan, Southfield, Augusta, University, Connecticut, Philadelphia, Augusta University"/>
    <x v="8"/>
  </r>
  <r>
    <s v="NCT03992846"/>
    <s v="Efficacy and Safety of Linzagolix for the Treatment of Endometriosis-associated Pain."/>
    <s v="COMPLETED"/>
    <s v="Endometriosis"/>
    <x v="31"/>
    <n v="486"/>
    <s v="https://clinicaltrials.gov/study/NCT03992846"/>
    <s v="Universitario, Wilmington, Lublin, Budapest, Lesy, Saint Louis, Nogyogyaszati, Baja, Zaporizhzhya, Porodnicka Ambulance, Obstetrica, Metairie, University Multiprofile, Debrecen, The Center, Loxahatchee Groves, Associates, Ohio, Lubelskie Centrum, Hospital"/>
    <x v="0"/>
  </r>
  <r>
    <s v="NCT01559480"/>
    <s v="Postoperative Desogestrel for Endometriosis Related Pain"/>
    <s v="COMPLETED"/>
    <s v="Endometriosis"/>
    <x v="11"/>
    <n v="40"/>
    <s v="https://clinicaltrials.gov/study/NCT01559480"/>
    <s v="Bangkok, Faculty, Thailand, Siriraj, Mahidol"/>
    <x v="0"/>
  </r>
  <r>
    <s v="NCT04174911"/>
    <s v="A Study to Evaluate the Safety and Efficacy of BOL-DP-o-08 in Patients With Endometriosis Syndrome."/>
    <s v="WITHDRAWN"/>
    <s v="Endometriosis"/>
    <x v="8"/>
    <n v="0"/>
    <s v="https://clinicaltrials.gov/study/NCT04174911"/>
    <m/>
    <x v="0"/>
  </r>
  <r>
    <s v="NCT03017989"/>
    <s v="ICG-Based Fluorescence Imaging for Intra-operative Detection of Endometriosis"/>
    <s v="UNKNOWN"/>
    <s v="Endometriosis"/>
    <x v="14"/>
    <n v="15"/>
    <s v="https://clinicaltrials.gov/study/NCT03017989"/>
    <s v="Medical Center, Limburg, Maastricht, Maastricht University, Netherlands"/>
    <x v="0"/>
  </r>
  <r>
    <s v="NCT03928288"/>
    <s v="Cabergoline for the Treatment of Chronic Pain Due to Endometriosis"/>
    <s v="RECRUITING"/>
    <s v="Endometriosis"/>
    <x v="6"/>
    <n v="140"/>
    <s v="https://clinicaltrials.gov/study/NCT03928288"/>
    <s v="Beth Israel, California, Hospital Boston, Childrens Hospital, Hospital, Children, University Hospital, Boston, Philadelphia, Women, Brigham, Center, Standford University, Thomas Jefferson, Pennsylvania, Palo Alto, Aurora, United States, Colorado, Deacones"/>
    <x v="12"/>
  </r>
  <r>
    <s v="NCT01321840"/>
    <s v="Cortical Plasticity in a Complex Intervention for Endometriosis"/>
    <s v="COMPLETED"/>
    <s v="Endometriosis"/>
    <x v="16"/>
    <n v="60"/>
    <s v="https://clinicaltrials.gov/study/NCT01321840"/>
    <s v="Pain, Frauenklinik, Jena, Technischen, Klinik, Psychotherapie, Integrative Research, Germany, Autonomics, Psychiatrie"/>
    <x v="0"/>
  </r>
  <r>
    <s v="NCT03213457"/>
    <s v="A Clinical Study to Evaluate the Safety and Efficacy of Elagolix in Participants With Moderate to Severe Endometriosis-Associated Pain"/>
    <s v="COMPLETED"/>
    <s v="Endometriosis"/>
    <x v="35"/>
    <n v="681"/>
    <s v="https://clinicaltrials.gov/study/NCT03213457"/>
    <s v="Physician Care, Medical Science, Solutions Through, Southfield, Atlanta Gynecology, Austin Area, Olympia Clinical, Ponce, Eastern Carolina, Loxahatchee Groves, Searcy, Associates, Ohio, Greenville, Research Trials, Research Institute, Penn State, Marrero,"/>
    <x v="0"/>
  </r>
  <r>
    <s v="NCT01769781"/>
    <s v="Anastrazole Plus GnRH-agonist in the Treatment of Endometriosis Recurrence"/>
    <s v="COMPLETED"/>
    <s v="Endometriosis"/>
    <x v="1"/>
    <n v="70"/>
    <s v="https://clinicaltrials.gov/study/NCT01769781"/>
    <s v="Hungaria, Italy, Cerm, Rome"/>
    <x v="0"/>
  </r>
  <r>
    <s v="NCT03931915"/>
    <s v="Clinical Study to Evaluate Efficacy and Safety of TAK-385 40 mg Compared With Leuprorelin in Patients With Endometriosis"/>
    <s v="COMPLETED"/>
    <s v="Endometriosis"/>
    <x v="38"/>
    <n v="335"/>
    <s v="https://clinicaltrials.gov/study/NCT03931915"/>
    <s v="Kumamoto, Akasaka, Yoshimura Ladies, Cross Hospital, Aiiku Ladies, Tokeidai Memorial, Second Kawasaki, Hospital, Osaka, Kusatsu General, Mitsuke Miyazaki, Kagawa Prefectural, Yokokura Clinic, Aichi, Gynecology Hospital, Saiwai Clinic, Urayasu Ichikawa, Ha"/>
    <x v="0"/>
  </r>
  <r>
    <s v="NCT02975219"/>
    <s v="Feasibility Study of Using Molecular Fluorescence Guided Surgery in Endometriosis"/>
    <s v="UNKNOWN"/>
    <s v="Endometriosis"/>
    <x v="14"/>
    <n v="10"/>
    <s v="https://clinicaltrials.gov/study/NCT02975219"/>
    <s v="Groningen, University Medical, Center Groningen, Netherlands"/>
    <x v="0"/>
  </r>
  <r>
    <s v="NCT04091997"/>
    <s v="Macrophage Migration Inhibitory Factor for Diagnosing Endometriosis and Its Severity"/>
    <s v="COMPLETED"/>
    <s v="Endometriosis"/>
    <x v="8"/>
    <n v="300"/>
    <s v="https://clinicaltrials.gov/study/NCT04091997"/>
    <m/>
    <x v="0"/>
  </r>
  <r>
    <s v="NCT02921763"/>
    <s v="A Survey on Efficacy and Safety in Patients With Endometriosis"/>
    <s v="COMPLETED"/>
    <s v="Endometriosis"/>
    <x v="38"/>
    <n v="60"/>
    <s v="https://clinicaltrials.gov/study/NCT02921763"/>
    <s v="Kurashikishi, Chuouku, Site, Okayama, Ukyouku, Kamigyo, Fushimiku, Chiyodaku, Kyoto, Saitama, Kyotanabeshi, Nakagyoku, Shibuyaku, Yosanocho, Japan, Tokyo, Tokushima, Iwatsukiku, Mylan Investigational"/>
    <x v="0"/>
  </r>
  <r>
    <s v="NCT03142035"/>
    <s v="Dienogest Versus GnRH-a Pre-treatment in Women With Endometriosis Undergoing IVF"/>
    <s v="UNKNOWN"/>
    <s v="Endometriosis"/>
    <x v="22"/>
    <n v="189"/>
    <s v="https://clinicaltrials.gov/study/NCT03142035"/>
    <s v="American University, Lebanon, Beirut, Beirut Medical"/>
    <x v="0"/>
  </r>
  <r>
    <s v="NCT05291624"/>
    <s v="Ultrasonographic and Surgical Assessment of Endometriosis by AAGL 2021 Endometriosis Classification"/>
    <s v="UNKNOWN"/>
    <s v="Endometriosis|Bowel Endometriosis|Deep Endometriosis|Ovarian Endometrioma"/>
    <x v="1"/>
    <n v="500"/>
    <s v="https://clinicaltrials.gov/study/NCT05291624"/>
    <s v="Negrar, Ginecologia, Ospedale Sacro, Cuore Don, Calabria, Italy"/>
    <x v="0"/>
  </r>
  <r>
    <s v="NCT03573336"/>
    <s v="Assess Safety and Efficacy of Vilaprisan in Subjects With Endometriosis"/>
    <s v="TERMINATED"/>
    <s v="Endometriosis"/>
    <x v="33"/>
    <n v="8"/>
    <s v="https://clinicaltrials.gov/study/NCT03573336"/>
    <s v="Quebec, Lublin, Michael Svec, Solutions Through, Tokeidai Memorial, Clinique, Metairie, Boynton Beach, Plzen, Southern Clinical, Helsinki, Wien, Salem, Medizinische, Japanese Red, Florida, Toyama Prefectural, Verona, Villach, Czechia, District, Columbia, "/>
    <x v="0"/>
  </r>
  <r>
    <s v="NCT05697471"/>
    <s v="Comparisons of the Therapeutic Effects of Dienogest and Danazol on Endometriosis"/>
    <s v="RECRUITING"/>
    <s v="Endometriosis"/>
    <x v="36"/>
    <n v="120"/>
    <s v="https://clinicaltrials.gov/study/NCT05697471"/>
    <s v="Gynecology, Department, Obstetrics, Memorial Hospital, Taiwan, Far Eastern, Banqiao, New Taipei"/>
    <x v="0"/>
  </r>
  <r>
    <s v="NCT01738932"/>
    <s v="Genetic Polymorphisms of Mannan-binding Lectin (MBL)and Serum Levels of MBL in Patients With Endometriosis"/>
    <s v="COMPLETED"/>
    <s v="Endometriosis"/>
    <x v="7"/>
    <n v="100"/>
    <s v="https://clinicaltrials.gov/study/NCT01738932"/>
    <s v="Aarhus, Gynecology, Department, Denmark, Obstetrics, Hospital, Aarhus University"/>
    <x v="0"/>
  </r>
  <r>
    <s v="NCT00194233"/>
    <s v="Serum and Peritoneal Fluid Bank for Endometriosis Markers"/>
    <s v="COMPLETED"/>
    <s v="Endometriosis"/>
    <x v="6"/>
    <n v="300"/>
    <s v="https://clinicaltrials.gov/study/NCT00194233"/>
    <s v="Pennsylvania Reproductive, United States, Pennsylvania, University, Philadelphia, Research Unit"/>
    <x v="2"/>
  </r>
  <r>
    <s v="NCT03986944"/>
    <s v="A Phase 3 Study to Confirm the Efficacy and Safety of Linzagolix to Treat Endometriosis-associated Pain"/>
    <s v="TERMINATED"/>
    <s v="Endometriosis"/>
    <x v="35"/>
    <n v="85"/>
    <s v="https://clinicaltrials.gov/study/NCT03986944"/>
    <s v="Complete Healthcare, Lakewood, Biotech Pharmaceutical, Baltimore, Visions Clinical, Physician Care, Strategies Research, Memphis, Precision Trials, Saginaw, Jenkintown, Research Clinic, Boynton Beach, Austin Area, Services, Associates Inc, Virginia, Ponce"/>
    <x v="0"/>
  </r>
  <r>
    <s v="NCT00939861"/>
    <s v="Laparoscopy Versus Laparotomy for Colorectal Endometriosis"/>
    <s v="UNKNOWN"/>
    <s v="Endometriosis"/>
    <x v="4"/>
    <n v="52"/>
    <s v="https://clinicaltrials.gov/study/NCT00939861"/>
    <s v="Gynecology, Obstetrics, France, Paris, Departement, Tenon Hospital"/>
    <x v="0"/>
  </r>
  <r>
    <s v="NCT01105897"/>
    <s v="Prospective Study of the Outcomes of the Surgical Treatment of Deeply Infiltrating Endometriosis"/>
    <s v="UNKNOWN"/>
    <s v="Endometriosis"/>
    <x v="34"/>
    <n v="201"/>
    <s v="https://clinicaltrials.gov/study/NCT01105897"/>
    <s v="Lahti, Central Hospital, Finland"/>
    <x v="0"/>
  </r>
  <r>
    <s v="NCT03979183"/>
    <s v="Effect of a Rehabilitation Program to Improve Quality of Life in Women Diagnosed With Endometriosis (Physio-EndEA Study)"/>
    <s v="COMPLETED"/>
    <s v="Endometriosis"/>
    <x v="28"/>
    <n v="26"/>
    <s v="https://clinicaltrials.gov/study/NCT03979183"/>
    <s v="Francisco Artacho, Spain, Granada"/>
    <x v="0"/>
  </r>
  <r>
    <s v="NCT00121953"/>
    <s v="Effect of Rosiglitazone on Peritoneal Cytokines in Women With Endometriosis"/>
    <s v="WITHDRAWN"/>
    <s v="Endometriosis"/>
    <x v="6"/>
    <n v="0"/>
    <s v="https://clinicaltrials.gov/study/NCT00121953"/>
    <s v="United States, System, Michigan, University, Michigan Health, Ann Arbor"/>
    <x v="17"/>
  </r>
  <r>
    <s v="NCT00109512"/>
    <s v="Endometriosis Trial: Study of NBI-56418 in Endometriosis"/>
    <s v="COMPLETED"/>
    <s v="Endometriosis"/>
    <x v="6"/>
    <n v="76"/>
    <s v="https://clinicaltrials.gov/study/NCT00109512"/>
    <s v="Site Reference, California, Virginia Beach, Kentucky, Arizona, Virginia, Spokane, San Ramon, Winston, Arlington, Washington, Chicago, Peoria, Oak Brook, Louisville, Salem, Phoenix, Florida, Sandy, United States, Texas, Utah, San Diego, Investigator, Illin"/>
    <x v="12"/>
  </r>
  <r>
    <s v="NCT02669238"/>
    <s v="Evaluation of a Subcutaneous Progestogen Implants in the Medical Management of Painful Endometriosis"/>
    <s v="TERMINATED"/>
    <s v="Endometriosis"/>
    <x v="1"/>
    <n v="2"/>
    <s v="https://clinicaltrials.gov/study/NCT02669238"/>
    <s v="Saint, Saint Denis, Denis, La"/>
    <x v="0"/>
  </r>
  <r>
    <s v="NCT01301885"/>
    <s v="ENDOMET - Novel Diagnostic Tools and Treatments for Endometriosis"/>
    <s v="RECRUITING"/>
    <s v="Endometriosis"/>
    <x v="34"/>
    <n v="230"/>
    <s v="https://clinicaltrials.gov/study/NCT01301885"/>
    <s v="Turku University, Gynecology, Helsinki University, Obstetrics, Helsinki, Dept, Central Hospital, Hospital, Turku, North Carelia, Lahti, Joensuu, Finland"/>
    <x v="0"/>
  </r>
  <r>
    <s v="NCT03186820"/>
    <s v="Exploratory Study of the Interest of MRI Susceptibility Weighted Imaging for the Pre-operative Assessment of Pelvic Endometriosis Extent"/>
    <s v="COMPLETED"/>
    <s v="Endometriosis"/>
    <x v="4"/>
    <n v="74"/>
    <s v="https://clinicaltrials.gov/study/NCT03186820"/>
    <s v="France, Bordeaux"/>
    <x v="0"/>
  </r>
  <r>
    <s v="NCT01464775"/>
    <s v="A Comparison of Narrow Band Imaging (NBI) and Standard White Light Laparoscopy to Detect Endometriosis"/>
    <s v="COMPLETED"/>
    <s v="Endometriosis"/>
    <x v="6"/>
    <n v="167"/>
    <s v="https://clinicaltrials.gov/study/NCT01464775"/>
    <s v="Lutheran General, Baltimore, Maryland, Mercy Medical, United States, Hospital, Illinois, Park Ridge, Center"/>
    <x v="18"/>
  </r>
  <r>
    <s v="NCT02282943"/>
    <s v="Carbon Dioxide-laser Versus Harmonic Scalpel in the Treatment of Pelvic Pain Due to Endometriosis"/>
    <s v="COMPLETED"/>
    <s v="Endometriosis"/>
    <x v="8"/>
    <n v="112"/>
    <s v="https://clinicaltrials.gov/study/NCT02282943"/>
    <m/>
    <x v="0"/>
  </r>
  <r>
    <s v="NCT01190475"/>
    <s v="BGS649 Monotherapy in Moderate to Severe Endometriosis Patients"/>
    <s v="COMPLETED"/>
    <s v="Endometriosis"/>
    <x v="6"/>
    <n v="6"/>
    <s v="https://clinicaltrials.gov/study/NCT01190475"/>
    <s v="Site, California, United States, Anaheim, Novartis Investigative"/>
    <x v="12"/>
  </r>
  <r>
    <s v="NCT05013242"/>
    <s v="Goserline Acetate VS Dienogest in Endometriosi"/>
    <s v="UNKNOWN"/>
    <s v="Endometriosis"/>
    <x v="18"/>
    <n v="40"/>
    <s v="https://clinicaltrials.gov/study/NCT05013242"/>
    <s v="Mansoura University, Mansoura, Egypt"/>
    <x v="0"/>
  </r>
  <r>
    <s v="NCT00604864"/>
    <s v="Effect of Anti TNFa Upon Deep Endometriosis Associated Pain"/>
    <s v="COMPLETED"/>
    <s v="Endometriosis"/>
    <x v="27"/>
    <n v="20"/>
    <s v="https://clinicaltrials.gov/study/NCT00604864"/>
    <s v="Belgium, University Hospital, Leuven, Gasthuisberg"/>
    <x v="0"/>
  </r>
  <r>
    <s v="NCT01941017"/>
    <s v="Evaluation of the Ovarian Reserve in Infertile Patients With Endometriosis"/>
    <s v="COMPLETED"/>
    <s v="Endometriosis"/>
    <x v="8"/>
    <n v="40"/>
    <s v="https://clinicaltrials.gov/study/NCT01941017"/>
    <m/>
    <x v="0"/>
  </r>
  <r>
    <s v="NCT00291278"/>
    <s v="Effects of Endometriosis on Bone Mineral Density"/>
    <s v="COMPLETED"/>
    <s v="Endometriosis"/>
    <x v="6"/>
    <n v="80"/>
    <s v="https://clinicaltrials.gov/study/NCT00291278"/>
    <s v="National Institutes, Rockville Pike, Maryland, United States, Bethesda, Health Clinical, Center"/>
    <x v="18"/>
  </r>
  <r>
    <s v="NCT00462176"/>
    <s v="Laparoscopic Segmental Bowel Resection for Deep Infiltrating Colorectal Endometriosis"/>
    <s v="COMPLETED"/>
    <s v="Endometriosis"/>
    <x v="27"/>
    <n v="45"/>
    <s v="https://clinicaltrials.gov/study/NCT00462176"/>
    <s v="Belgium, University Hospital, Leuven, Gasthuisberg"/>
    <x v="0"/>
  </r>
  <r>
    <s v="NCT00461838"/>
    <s v="Outcome After Multidisciplinary CO2 Laser Laparoscopic Excision of Deep Infiltrating Colorectal Endometriosis"/>
    <s v="COMPLETED"/>
    <s v="Endometriosis"/>
    <x v="27"/>
    <n v="56"/>
    <s v="https://clinicaltrials.gov/study/NCT00461838"/>
    <s v="Belgium, University Hospital, Leuven, Gasthuisberg"/>
    <x v="0"/>
  </r>
  <r>
    <s v="NCT01946698"/>
    <s v="Endometriosis, Food Consumption and Fertility"/>
    <s v="RECRUITING"/>
    <s v="Endometriosis"/>
    <x v="7"/>
    <n v="60"/>
    <s v="https://clinicaltrials.gov/study/NCT01946698"/>
    <s v="Aarhus University, Aarhus, Hospital, Denmark"/>
    <x v="0"/>
  </r>
  <r>
    <s v="NCT01402791"/>
    <s v="Endometriosis: Sexual Dysfunction and Adaptation Strategies Among Couples"/>
    <s v="COMPLETED"/>
    <s v="Endometriosis"/>
    <x v="4"/>
    <n v="60"/>
    <s v="https://clinicaltrials.gov/study/NCT01402791"/>
    <s v="Gard, Cedex, Centre Hospitalier, France, Universitaire"/>
    <x v="0"/>
  </r>
  <r>
    <s v="NCT02542410"/>
    <s v="Dopamine Receptor Agonist Therapy for Pain Relief in Women Suffering From Endometriosis: A Pilot Study"/>
    <s v="COMPLETED"/>
    <s v="Endometriosis"/>
    <x v="6"/>
    <n v="10"/>
    <s v="https://clinicaltrials.gov/study/NCT02542410"/>
    <s v="United States, Boston, Hospital Boston, Children, Massachusetts"/>
    <x v="11"/>
  </r>
  <r>
    <s v="NCT02778919"/>
    <s v="Late Phase II Clinical Study of KLH-2109 in Patients With Endometriosis"/>
    <s v="COMPLETED"/>
    <s v="Endometriosis"/>
    <x v="38"/>
    <m/>
    <s v="https://clinicaltrials.gov/study/NCT02778919"/>
    <s v="Japan, Multiple Locations"/>
    <x v="0"/>
  </r>
  <r>
    <s v="NCT01412138"/>
    <s v="Somatic Stem Cells in Endometriosis"/>
    <s v="UNKNOWN"/>
    <s v="Endometriosis"/>
    <x v="28"/>
    <n v="30"/>
    <s v="https://clinicaltrials.gov/study/NCT01412138"/>
    <s v="Valencia, Spain"/>
    <x v="0"/>
  </r>
  <r>
    <s v="NCT02425462"/>
    <s v="To Evaluate Effectiveness of Visanne in Improving Quality of Life in Asian Women With Endometriosis"/>
    <s v="COMPLETED"/>
    <s v="Endometriosis"/>
    <x v="11"/>
    <n v="895"/>
    <s v="https://clinicaltrials.gov/study/NCT02425462"/>
    <s v="Korea, Singapore, Republic, Philippines, Indonesia, Thailand, Malaysia, Multiple Locations"/>
    <x v="0"/>
  </r>
  <r>
    <s v="NCT01822080"/>
    <s v="Phase 3 Study of Dienogest for the Treatment of Endometriosis in Chinese Patients"/>
    <s v="COMPLETED"/>
    <s v="Endometriosis"/>
    <x v="9"/>
    <n v="250"/>
    <s v="https://clinicaltrials.gov/study/NCT01822080"/>
    <s v="Kunming, Jilin, Liaoning, Wuhan, Beijing, Dalian, Zhejiang, Chengdu, Guangdong, Xi, Hengyang, Shanghai, Changchun, Hubei, Shaanxi, Sichuan, Hebei, Guangzhou, Hangzhou, Shijiazhuang, Shenyang, Hunan, China, Chongqing"/>
    <x v="0"/>
  </r>
  <r>
    <s v="NCT00115661"/>
    <s v="Use of Rosiglitazone in the Treatment of Endometriosis"/>
    <s v="TERMINATED"/>
    <s v="Endometriosis"/>
    <x v="6"/>
    <n v="25"/>
    <s v="https://clinicaltrials.gov/study/NCT00115661"/>
    <s v="United States, System, Michigan, University, Michigan Health, Ann Arbor"/>
    <x v="17"/>
  </r>
  <r>
    <s v="NCT02143713"/>
    <s v="Global Study to Evaluate the Long-Term Safety and Efficacy of Elagolix in Women With Moderate to Severe Endometriosis-associated Pain"/>
    <s v="COMPLETED"/>
    <s v="Endometriosis"/>
    <x v="8"/>
    <n v="496"/>
    <s v="https://clinicaltrials.gov/study/NCT02143713"/>
    <m/>
    <x v="0"/>
  </r>
  <r>
    <s v="NCT02437175"/>
    <s v="Efficacy of Trace Elements in the Treatment of Endometriosis: a Pilot Study"/>
    <s v="COMPLETED"/>
    <s v="Endometriosis"/>
    <x v="27"/>
    <n v="99"/>
    <s v="https://clinicaltrials.gov/study/NCT02437175"/>
    <s v="Belgium, Hainaut, Tilleul, Montigny"/>
    <x v="0"/>
  </r>
  <r>
    <s v="NCT01334762"/>
    <s v="Efficacy of Letrozole and CC Alone in an IUI Program in Cases With Surgically Treated Minimal to Mild Endometriosis"/>
    <s v="COMPLETED"/>
    <s v="Endometriosis"/>
    <x v="18"/>
    <n v="136"/>
    <s v="https://clinicaltrials.gov/study/NCT01334762"/>
    <s v="Dakahlia Governorate, Mansoura University, Hospitals, Mansoura, Egypt"/>
    <x v="0"/>
  </r>
  <r>
    <s v="NCT01697111"/>
    <s v="Comparative Study of BAY86-5300 With an Extended Flexible Regimen for Endometriosis"/>
    <s v="COMPLETED"/>
    <s v="Endometriosis"/>
    <x v="38"/>
    <n v="312"/>
    <s v="https://clinicaltrials.gov/study/NCT01697111"/>
    <s v="Minato, Kobe, Bunkyo, Gifu, Nishitokyo, Fuchu, Nagoya, Osaka, Gunma, Aichi, Yokohama, Kitamoto, Kanazawa, Toyonaka, Matsudo, Itami, Kawasaki, Hyogo, Machida, Kanagawa, Ichinomiya, Takasaki, Anjo, Chiba, Hachioji, Itabashi, Saitama, Ishikawa, Fukui, Japan,"/>
    <x v="0"/>
  </r>
  <r>
    <s v="NCT02480647"/>
    <s v="Clinical Trial the Use of Levonorgestrel-releasing Intrauterine System Versus Etonogestrel Implant in Endometriosis"/>
    <s v="COMPLETED"/>
    <s v="Endometriosis"/>
    <x v="13"/>
    <n v="100"/>
    <s v="https://clinicaltrials.gov/study/NCT02480647"/>
    <s v="Paulo, Brazil, Campinas, Nelsilene Mota, Carvalho"/>
    <x v="0"/>
  </r>
  <r>
    <s v="NCT00110487"/>
    <s v="Study Evaluating ERB-041 in Endometriosis in Reproductive-Age Women"/>
    <s v="COMPLETED"/>
    <s v="Endometriosis"/>
    <x v="6"/>
    <n v="200"/>
    <s v="https://clinicaltrials.gov/study/NCT00110487"/>
    <s v="California, Lakewood, Atlanta, Wisconsin, New Port, Tucson, Charlotte, Fort Worth, South Bend, Greer, Arizona, Madison, Virginia, Missouri, Berlin, New Jersey, Ohio, Oregon, Minnesota, Shreveport, Fargo, Greenville, Las Vegas, North Dakota, La Jolla, Lanh"/>
    <x v="12"/>
  </r>
  <r>
    <s v="NCT00654524"/>
    <s v="Randomized Study of Gonadotropin-releasing-hormone Agonist (GnRH-a) or Expectant Management for Endometriosis"/>
    <s v="UNKNOWN"/>
    <s v="Endometriosis"/>
    <x v="9"/>
    <n v="60"/>
    <s v="https://clinicaltrials.gov/study/NCT00654524"/>
    <s v="Of Medicine, Zhejiang, Hospital School, Zhejiang University, China, Women, Hangzhou"/>
    <x v="0"/>
  </r>
  <r>
    <s v="NCT01760954"/>
    <s v="Study to Evaluate the Long-Term Safety and Efficacy of Elagolix in Adults With Moderate to Severe Endometriosis-Associated Pain"/>
    <s v="COMPLETED"/>
    <s v="Endometriosis"/>
    <x v="8"/>
    <n v="506"/>
    <s v="https://clinicaltrials.gov/study/NCT01760954"/>
    <m/>
    <x v="0"/>
  </r>
  <r>
    <s v="NCT01931670"/>
    <s v="A Global Phase 3 Study to Evaluate the Safety and Efficacy of Elagolix in Subjects With Moderate to Severe Endometriosis-Associated Pain"/>
    <s v="COMPLETED"/>
    <s v="Endometriosis"/>
    <x v="8"/>
    <n v="815"/>
    <s v="https://clinicaltrials.gov/study/NCT01931670"/>
    <m/>
    <x v="0"/>
  </r>
  <r>
    <s v="NCT00797225"/>
    <s v="Efficacy and Safety Study of Elagolix Versus Placebo or Leuprorelin Acetate in Endometriosis"/>
    <s v="COMPLETED"/>
    <s v="Endometriosis"/>
    <x v="8"/>
    <n v="174"/>
    <s v="https://clinicaltrials.gov/study/NCT00797225"/>
    <m/>
    <x v="0"/>
  </r>
  <r>
    <s v="NCT04306276"/>
    <s v="Pretreatment With Dienogest in Women With Endometriosis Undergoing in Vitro-fertilization After a Previous Failed Cycle"/>
    <s v="COMPLETED"/>
    <s v="Endometriosis|Endometriosis Ovary|IVF"/>
    <x v="1"/>
    <n v="140"/>
    <s v="https://clinicaltrials.gov/study/NCT04306276"/>
    <s v="Italy, San Martino, Ospedale Policlinico, Genoa"/>
    <x v="0"/>
  </r>
  <r>
    <s v="NCT00958412"/>
    <s v="Study Evaluating the Safety and Efficacy of Proellex® in the Treatment of Endometriosis-extension Study"/>
    <s v="TERMINATED"/>
    <s v="Endometriosis"/>
    <x v="6"/>
    <n v="18"/>
    <s v="https://clinicaltrials.gov/study/NCT00958412"/>
    <s v="California, Institute, Research, Tucson, Trials, Cary, Beach, Health, Arizona, West Palm, Miamisburg, Ohio, Therapeutics, Compass Clinical, San Ramon, Women, Clinical Trials, Center, San Antonio, Comprehensive Clinical, Advanced Clinical, Seven Oaks, Medi"/>
    <x v="12"/>
  </r>
  <r>
    <s v="NCT04295343"/>
    <s v="Three-dimensional (3D) Rectal Water Contrast Transvaginal Ultrasonography Versus Computed Colonography in the Diagnosis of Rectosigmoid Endometriosis"/>
    <s v="COMPLETED"/>
    <s v="Endometriosis, Sigmoid|Endometriosis, Rectum"/>
    <x v="1"/>
    <n v="68"/>
    <s v="https://clinicaltrials.gov/study/NCT04295343"/>
    <s v="Italy, Genova, San Martino, Ospedale Policlinico"/>
    <x v="0"/>
  </r>
  <r>
    <s v="NCT01620528"/>
    <s v="A Clinical Study to Evaluate the Safety and Efficacy of Elagolix in Subjects With Moderate to Severe Endometriosis-Associated Pain"/>
    <s v="COMPLETED"/>
    <s v="Endometriosis"/>
    <x v="8"/>
    <n v="872"/>
    <s v="https://clinicaltrials.gov/study/NCT01620528"/>
    <m/>
    <x v="0"/>
  </r>
  <r>
    <s v="NCT02973854"/>
    <s v="Activation of the Sphingosine-1-phosphate (S1P) to S1P1 Receptor Subtype (S1PR1) Axis in Patients With Endometriosis: Identification of Potential Relevant Biomarkers to Diagnose and Treat"/>
    <s v="COMPLETED"/>
    <s v="Endometriosis"/>
    <x v="6"/>
    <n v="80"/>
    <s v="https://clinicaltrials.gov/study/NCT02973854"/>
    <s v="Missouri, Mary, United States, St, Saint Louis"/>
    <x v="14"/>
  </r>
  <r>
    <s v="NCT02294825"/>
    <s v="The North-West Inter Regional Female Cohort for Patients With Endometriosis"/>
    <s v="UNKNOWN"/>
    <s v="Endometriosis"/>
    <x v="4"/>
    <n v="1500"/>
    <s v="https://clinicaltrials.gov/study/NCT02294825"/>
    <s v="France, Clinique, Rouen"/>
    <x v="0"/>
  </r>
  <r>
    <s v="NCT01629420"/>
    <s v="A Phase II Randomized Open Label Study of KLH-2109 in Patients With Endometriosis"/>
    <s v="COMPLETED"/>
    <s v="Endometriosis"/>
    <x v="38"/>
    <n v="20"/>
    <s v="https://clinicaltrials.gov/study/NCT01629420"/>
    <s v="Tokyo, Other Japanese, Japan, City"/>
    <x v="0"/>
  </r>
  <r>
    <s v="NCT05138562"/>
    <s v="TUC3PII-01_TU2670 Phase IIa Clinical Study"/>
    <s v="COMPLETED"/>
    <s v="Endometriosis"/>
    <x v="31"/>
    <n v="86"/>
    <s v="https://clinicaltrials.gov/study/NCT05138562"/>
    <s v="Universitario, Florence, Lublin, Council, Granda Ospedale, Duilio Casula, Zaporizhzhya, Siena, Lodzkie, Skorzewo, Maggiore Policlinico, Kliniczne, Ural Research, Moscow, Technologies, Saint Petersburg, Gynekologicko, Sant, Wielkopolska, Kyiv, Vinnytsia Ci"/>
    <x v="0"/>
  </r>
  <r>
    <s v="NCT03373422"/>
    <s v="A Study to Test Whether Study Drug BAY1128688 Brings Pain Relief to Women With Endometriosis and if so to Get a First Idea Which Dose(s) Work Best"/>
    <s v="TERMINATED"/>
    <s v="Endometriosis"/>
    <x v="19"/>
    <n v="121"/>
    <s v="https://clinicaltrials.gov/study/NCT03373422"/>
    <s v="Mannheim, Limburg, Stolberg, Universitario, Lublin, Isala, Budapest, Szent, Michael Svec, Robert Karoly, Cura Privata, Landeskrankenhaus, Siena, Lodz, Avellino, Medyczne, Tivoli, Campus Benjamin, Debrecen, Madrid, Belgium, Diakonissen, Ist, Plzen, Integra"/>
    <x v="0"/>
  </r>
  <r>
    <s v="NCT05433909"/>
    <s v="Microbiota and Immunoassay in Women With and Without Endometriosis: a Pilot Study"/>
    <s v="RECRUITING"/>
    <s v="Endometriosis|Endometriosis-related Pain"/>
    <x v="1"/>
    <n v="50"/>
    <s v="https://clinicaltrials.gov/study/NCT05433909"/>
    <s v="Italy, Policlinico, Granda, Ospedale Maggiore, Ca, Fondazione, Milan"/>
    <x v="0"/>
  </r>
  <r>
    <s v="NCT01395940"/>
    <s v="A Randomized Open Label Study of KLH-2109 in Patients With Endometriosis(1)"/>
    <s v="COMPLETED"/>
    <s v="Endometriosis"/>
    <x v="38"/>
    <n v="20"/>
    <s v="https://clinicaltrials.gov/study/NCT01395940"/>
    <s v="Tokyo, Other Japanese, Japan, City"/>
    <x v="0"/>
  </r>
  <r>
    <s v="NCT00938496"/>
    <s v="Non-Interventional Study of Zoladex in Endometriosis"/>
    <s v="COMPLETED"/>
    <s v="Endometriosis"/>
    <x v="9"/>
    <n v="408"/>
    <s v="https://clinicaltrials.gov/study/NCT00938496"/>
    <s v="Liaoning, Shanxi, Beijing, Zhejiang, Shenzhen, Guangdong, Chengdu, Xi, Research Site, Shanghai, Heilongjiang, Sichuan, Guangzhou, Hefei, Hangzhou, Shenyang, Hunan, Changsha, China, Harbin, Anhui"/>
    <x v="0"/>
  </r>
  <r>
    <s v="NCT00930696"/>
    <s v="Effects of Extensive Abdominal Lavage on Postoperative Inflammation Following Full Thickness Excision of Deep Endometriosis"/>
    <s v="COMPLETED"/>
    <s v="Endometriosis"/>
    <x v="27"/>
    <n v="20"/>
    <s v="https://clinicaltrials.gov/study/NCT00930696"/>
    <s v="Belgium, University Hospital, Leuven, Gasthuisberg"/>
    <x v="0"/>
  </r>
  <r>
    <s v="NCT01533532"/>
    <s v="A Randomized, Placebo-controlled, Double-blind Study of KLH-2109 in Patients With Endometriosis (2)"/>
    <s v="COMPLETED"/>
    <s v="Endometriosis"/>
    <x v="38"/>
    <n v="100"/>
    <s v="https://clinicaltrials.gov/study/NCT01533532"/>
    <s v="Tokyo, Other Japanese, Japan, City"/>
    <x v="0"/>
  </r>
  <r>
    <s v="NCT01631981"/>
    <s v="PGL2001 Proof of Concept Study in Symptomatic Endometriosis"/>
    <s v="COMPLETED"/>
    <s v="Endometriosis"/>
    <x v="37"/>
    <n v="162"/>
    <s v="https://clinicaltrials.gov/study/NCT01631981"/>
    <s v="Lecznica Medea, Neomed, Centralny Szpital, Pecs, Lublin, Centrum Zdrowia, Budapest, Szuleszeti, Szent, Chorob Kobiecych, Centrul Medical, Orvos, Sp, Klinka Ginekologii, Nogyogyaszati Klinika, Klinika Endokrynologii, Poland, Semmelweis Egyetem, Debrecen, W"/>
    <x v="0"/>
  </r>
  <r>
    <s v="NCT03232281"/>
    <s v="Study to Compare the Oestradiol Suppression, Clinical Efficacy and Safety of Two Formulations of Triptorelin (Triptorelin Pamoate PR 3-month and Triptorelin Acetate PR 1-month) in Chinese Subjects With Endometriosis"/>
    <s v="COMPLETED"/>
    <s v="Endometriosis"/>
    <x v="9"/>
    <n v="300"/>
    <s v="https://clinicaltrials.gov/study/NCT03232281"/>
    <s v="Gynaecology Hospital, Haikou, Third Hospital, University General, Beijing Obstetrics, Yinchuan, Beijing Friendship, People, Dalian Medical, Hospital, University, Gynecology Hospital, Beijing, Medicine Zhejiang, Guangxi Zhuang, Fudan University, Dalian, He"/>
    <x v="0"/>
  </r>
  <r>
    <s v="NCT01630252"/>
    <s v="PGL5001 Proof of Concept Study in Inflammatory Endometriosis"/>
    <s v="COMPLETED"/>
    <s v="Endometriosis"/>
    <x v="33"/>
    <n v="24"/>
    <s v="https://clinicaltrials.gov/study/NCT01630252"/>
    <s v="Bialystok, Poland, Prywatna Klinika, Ginekologiczna Sp"/>
    <x v="0"/>
  </r>
  <r>
    <s v="NCT01125488"/>
    <s v="Maintenance Therapy of Levonorgestrel-releasing Intrauterine System (LNG-IUS) to Prevent the Recurrence of Symptomatic Endometriosis After Conservative Surgery"/>
    <s v="UNKNOWN"/>
    <s v="Endometriosis"/>
    <x v="36"/>
    <n v="80"/>
    <s v="https://clinicaltrials.gov/study/NCT01125488"/>
    <s v="Genreal Hospital, Taiwan, Taipei Veterans, Taipei"/>
    <x v="0"/>
  </r>
  <r>
    <s v="NCT00784693"/>
    <s v="A Clinical Study To Investigate The Effectiveness And Safety Of Tanezumab In Treating Pain Associated With Endometriosis"/>
    <s v="TERMINATED"/>
    <s v="Endometriosis"/>
    <x v="6"/>
    <n v="48"/>
    <s v="https://clinicaltrials.gov/study/NCT00784693"/>
    <s v="Visions Clinical, Wilmax Clinical, Clnical Research, Boynton Beach, Ohio, Greenville, Radiant Research, Advanced Women, Women, Salem, Pennsylvania, Women Care, Crystal River, Florida, Department, Lyndhurst Clinical, Specialists, Tennessee, North Carolina,"/>
    <x v="1"/>
  </r>
  <r>
    <s v="NCT00474851"/>
    <s v="The Effect of Hormonal Add-Back Therapy in Adolescents Treated With a GnRH Agonist for Endometriosis: A Randomized Trial"/>
    <s v="COMPLETED"/>
    <s v="Endometriosis"/>
    <x v="6"/>
    <n v="53"/>
    <s v="https://clinicaltrials.gov/study/NCT00474851"/>
    <s v="United States, Boston, Hospital Boston, Children, Massachusetts"/>
    <x v="11"/>
  </r>
  <r>
    <s v="NCT00556075"/>
    <s v="Safety and Efficacy Study to Evaluate Proellex in the Treatment of Premenopausal Women With Symptomatic Endometriosis"/>
    <s v="TERMINATED"/>
    <s v="Endometriosis"/>
    <x v="6"/>
    <n v="67"/>
    <s v="https://clinicaltrials.gov/study/NCT00556075"/>
    <s v="California, Institute, Lake Worth, Altus Research, Research, Rapid Medical, Iowa, Tucson, Trials, Cary, Beach, Medical Associates, Dubuque, Health, Arizona, West Palm, Miamisburg, Associates, Ohio, Corpus Christi, Greenville, Therapeutics, Compass Clinica"/>
    <x v="12"/>
  </r>
  <r>
    <s v="NCT06554548"/>
    <s v="A Study Evaluating Food Effect on Pharmacokinetics of HS-10518"/>
    <s v="NOT_YET_RECRUITING"/>
    <s v="Endometriosis"/>
    <x v="8"/>
    <n v="8"/>
    <s v="https://clinicaltrials.gov/study/NCT06554548"/>
    <m/>
    <x v="0"/>
  </r>
  <r>
    <s v="NCT01458301"/>
    <s v="Efficacy and Safety of TAK-385 in the Treatment of Endometriosis"/>
    <s v="COMPLETED"/>
    <s v="Endometriosis"/>
    <x v="38"/>
    <n v="487"/>
    <s v="https://clinicaltrials.gov/study/NCT01458301"/>
    <s v="Komatsushima, Fukuoka, Yokohama, Shiga, Shinagawa, Kawasaki, Ohta, Yaizu, Machida, Kanagawa, Suita, Yachiyo, Kagawa, Setagaya, Iruma, Kawanishi, Nara, Onga, Kitakyushu, Nagano, Nagoya, Hirakata, Gunma, Tondabayashi, Kagoshima, Okayama, Kako, Sakai, Matsum"/>
    <x v="0"/>
  </r>
  <r>
    <s v="NCT06452407"/>
    <s v="Evaluating the Feasibility of elleFA App Implementation"/>
    <s v="NOT_YET_RECRUITING"/>
    <s v="Endometriosis"/>
    <x v="8"/>
    <n v="20"/>
    <s v="https://clinicaltrials.gov/study/NCT06452407"/>
    <m/>
    <x v="0"/>
  </r>
  <r>
    <s v="NCT04614246"/>
    <s v="Study to Gather Information How Well Three Different Doses of BAY1817080 Given Twice Daily Over 12 Weeks Work in Comparison to an Inactive Pill (Placebo) and Elagolix in Women Suffering From Pain Related to a Condition Where the Tissue That Usually Grows "/>
    <s v="TERMINATED"/>
    <s v="Endometriosis"/>
    <x v="28"/>
    <n v="215"/>
    <s v="https://clinicaltrials.gov/study/NCT04614246"/>
    <s v="Mannheim, Medisense, Clinic Elite, Dupnitza, Hlohovec, Beijing Obstetrics, Physician Care, Shunan, Clinique, Campus Virchow, Associates, Ohio, Wuhan Tongji, Yokosuka, Social Medical, West Coast, Vlaanderen, Discovery Clinical, College Park, Women, Bilbao,"/>
    <x v="0"/>
  </r>
  <r>
    <s v="NCT00117481"/>
    <s v="Evaluation of DR-2001 for the Management of Endometriosis-Related Pelvic Pain"/>
    <s v="COMPLETED"/>
    <s v="Endometriosis"/>
    <x v="6"/>
    <n v="90"/>
    <s v="https://clinicaltrials.gov/study/NCT00117481"/>
    <s v="Alabama, California, Florence, Virginia Beach, Memphis, Tucson, Kentucky, Jenkintown, Pleasant Grove, Beach, Reno, Oklahoma, Arizona, Site, West Palm, Virginia, Vista, Colorado Springs, Dayton, New Jersey, Ohio, Montgomery, Columbus, Idaho, New York, La J"/>
    <x v="19"/>
  </r>
  <r>
    <s v="NCT01351051"/>
    <s v="A Study of the Potential Risk Factors Linked to the Development of Severe Forms of Endometriosis"/>
    <s v="COMPLETED"/>
    <s v="Endometriosis"/>
    <x v="30"/>
    <n v="1008"/>
    <s v="https://clinicaltrials.gov/study/NCT01351051"/>
    <s v="Russian Federation, Institute, Paul, Hospital, University, Beijing, Zhejiang, Moscow, Obstetrics, Zhejiang University, Medicine, France, Research Institute, Moscow Regional, Maternity, Peking Union, Women, Childhood, St Vincent, First Hospital, Medical Co"/>
    <x v="0"/>
  </r>
  <r>
    <s v="NCT00185341"/>
    <s v="Study to Investigate the Efficacy of a Non-hormonal Drug Against Endometriosis Associated Pelvic Pain"/>
    <s v="COMPLETED"/>
    <s v="Endometriosis"/>
    <x v="17"/>
    <n v="110"/>
    <s v="https://clinicaltrials.gov/study/NCT00185341"/>
    <s v="Netherlands, Amsterdam, Kuopio, Oviedo, Madrid, Oulu, France, Lyon, Joensuu, Glostrup, Stockholm, Maastricht, Lund, Helsinki, Hradec Kralove, Valencia, Turku, Bordeaux, Finland, Praha, Clermont Ferrand, Spain, Sevilla, Sweden, Aarhus, Denmark, Barcelona, "/>
    <x v="0"/>
  </r>
  <r>
    <s v="NCT01056042"/>
    <s v="Efficacy of Injectable Contraceptive and Oral Contraceptive Administered After Surgical Treatment of Endometriosis With Pain"/>
    <s v="COMPLETED"/>
    <s v="Endometriosis"/>
    <x v="11"/>
    <n v="112"/>
    <s v="https://clinicaltrials.gov/study/NCT01056042"/>
    <s v="Prince, Faculty, Medicine, Songkla, Hat Yai, Songkla University, Thailand"/>
    <x v="0"/>
  </r>
  <r>
    <s v="NCT01452685"/>
    <s v="A Long-term Extension Study of TAK-385 in the Treatment of Endometriosis"/>
    <s v="COMPLETED"/>
    <s v="Endometriosis"/>
    <x v="38"/>
    <n v="397"/>
    <s v="https://clinicaltrials.gov/study/NCT01452685"/>
    <s v="Komatsushima, Fukuoka, Yokohama, Shiga, Shinagawa, Kawasaki, Ohta, Yaizu, Machida, Kanagawa, Suita, Yachiyo, Kagawa, Setagaya, Iruma, Kawanishi, Nara, Onga, Kitakyushu, Nagano, Nagoya, Hirakata, Gunma, Tondabayashi, Kagoshima, Okayama, Kako, Sakai, Matsum"/>
    <x v="0"/>
  </r>
  <r>
    <s v="NCT06118827"/>
    <s v="A Study of HS-10518 in Healthy Female Participants"/>
    <s v="NOT_YET_RECRUITING"/>
    <s v="Endometriosis"/>
    <x v="8"/>
    <n v="48"/>
    <s v="https://clinicaltrials.gov/study/NCT06118827"/>
    <m/>
    <x v="0"/>
  </r>
  <r>
    <s v="NCT03352076"/>
    <s v="Study to Determine Intraperitoneal,Tissue, Serum Concentrations of VML-0501 Following Five Days of Daily Vaginal Single Dose of VML-0501 (100 mg Danazol), in Comparison to Oral Danazol Capsules Daily 600 mg), in Women With Signs and Symptoms of Endometrio"/>
    <s v="COMPLETED"/>
    <s v="Endometriosis"/>
    <x v="1"/>
    <n v="30"/>
    <s v="https://clinicaltrials.gov/study/NCT03352076"/>
    <s v="Ospedale, Obgyn Unit, Sacco, Italy, Milan"/>
    <x v="0"/>
  </r>
  <r>
    <s v="NCT03565848"/>
    <s v="Mesenteric Sparing Surgery in Laparoscopic Colorectal Resection for Endometriosis"/>
    <s v="UNKNOWN"/>
    <s v="Endometriosis|Bowel Endometriosis|Constipation"/>
    <x v="8"/>
    <n v="50"/>
    <s v="https://clinicaltrials.gov/study/NCT03565848"/>
    <m/>
    <x v="0"/>
  </r>
  <r>
    <s v="NCT01767090"/>
    <s v="A Study to Assess the Effectiveness and Safety of Different Doses of ASP1707 Compared to Placebo for Endometriosis Associated Pelvic Pain"/>
    <s v="COMPLETED"/>
    <s v="Endometriosis"/>
    <x v="19"/>
    <n v="912"/>
    <s v="https://clinicaltrials.gov/study/NCT01767090"/>
    <s v="Kumamoto, Bruxelles, Karlsruhe, Gent, Pecs, Szekesfehervar, Lublin, Bucuresti, Leuven, Budapest, Nagano, Sofia, Fujisawa, Warsaw, Zaporizhzhya, Yokohama, Genk, Site, Kagoshima, Kurashiki, Berlin, Debrecen, Kawasaki, Belgium, Poland, Warszawa, Warzawa, Uni"/>
    <x v="0"/>
  </r>
  <r>
    <s v="NCT01728454"/>
    <s v="Safety and Efficacy of Telapristone Acetate (Proellex®) in the Treatment of Pre-Menopausal Women With Confirmed, Symptomatic Endometriosis"/>
    <s v="COMPLETED"/>
    <s v="Endometriosis"/>
    <x v="6"/>
    <n v="60"/>
    <s v="https://clinicaltrials.gov/study/NCT01728454"/>
    <s v="Margate, Tucson, Metairie, Arizona, Virginia, Salt Lake, Louisiana, Little Rock, Arkansas, City, Summerville, South Carolina, Riverton, Jacksonville, Florida, United States, Texas, Houston, Utah, Richmond"/>
    <x v="10"/>
  </r>
  <r>
    <s v="NCT00437658"/>
    <s v="Elagolix Versus Subcutaneous Depot Medroxyprogesterone Acetate for the Treatment of Endometriosis"/>
    <s v="COMPLETED"/>
    <s v="Endometriosis"/>
    <x v="8"/>
    <n v="252"/>
    <s v="https://clinicaltrials.gov/study/NCT00437658"/>
    <m/>
    <x v="0"/>
  </r>
  <r>
    <s v="NCT01028781"/>
    <s v="Open Label of Thalidomide in Treatment of Women With Chronic Pelvic Pain Associated With Endometriosis"/>
    <s v="TERMINATED"/>
    <s v="Endometriosis"/>
    <x v="6"/>
    <n v="9"/>
    <s v="https://clinicaltrials.gov/study/NCT01028781"/>
    <s v="North Carolina, United States, Chapel Hill"/>
    <x v="7"/>
  </r>
  <r>
    <s v="NCT02165917"/>
    <s v="Study to Compare Peritoneal Ablation by Excision Only and Excision With the Use of an Adhesion Barrier"/>
    <s v="UNKNOWN"/>
    <s v="Endometriosis"/>
    <x v="16"/>
    <n v="60"/>
    <s v="https://clinicaltrials.gov/study/NCT02165917"/>
    <s v="Gynecology, Department, Carl, Obstetrics, Gynecological Oncology, Oldenburg, Lower Saxony, Germany, Pius, Hospital, Ossietzky University"/>
    <x v="0"/>
  </r>
  <r>
    <s v="NCT05517746"/>
    <s v="Study on the Safety of the Drug BAY2395840 at Different Doses, the Way the Body Absorbs, Distributes and Excretes the Drug Including the Effect of Its Formulation (Tablet or Liquid) and the Effect of Food on the Absorption, Distribution or Excretion of th"/>
    <s v="COMPLETED"/>
    <s v="Endometriosis"/>
    <x v="16"/>
    <n v="63"/>
    <s v="https://clinicaltrials.gov/study/NCT05517746"/>
    <s v="Germany, Services Berlin, Clinical Research, Berlin"/>
    <x v="0"/>
  </r>
  <r>
    <s v="NCT05470972"/>
    <s v="Relation Between Ethanol Sclerotherapy for Endometrioma Systemic Immune Milieu"/>
    <s v="COMPLETED"/>
    <s v="Endometriosis"/>
    <x v="18"/>
    <n v="69"/>
    <s v="https://clinicaltrials.gov/study/NCT05470972"/>
    <s v="El, Tanta, Gharbyia, Egypt"/>
    <x v="0"/>
  </r>
  <r>
    <s v="NCT03532074"/>
    <s v="Indocyanine Green and Rectosigmoid Endometriosis"/>
    <s v="UNKNOWN"/>
    <s v="Endometriosis, Rectum|Bowel Endometriosis"/>
    <x v="1"/>
    <n v="40"/>
    <s v="https://clinicaltrials.gov/study/NCT03532074"/>
    <s v="Unit, Bologna, Gynecology, Human Reproductive, Malpighi Hospital, Orsola, Physiopathology, University, Italy"/>
    <x v="0"/>
  </r>
  <r>
    <s v="NCT02233621"/>
    <s v="Assessment of Performance of 18F-FES for Endometriosis Diagnosis"/>
    <s v="TERMINATED"/>
    <s v="Endometriosis"/>
    <x v="4"/>
    <n v="31"/>
    <s v="https://clinicaltrials.gov/study/NCT02233621"/>
    <s v="University Hospital, Angers, Nuclear, France"/>
    <x v="0"/>
  </r>
  <r>
    <s v="NCT00225199"/>
    <s v="Efficacy and Safety of SH T00660AA in Treatment of Endometriosis"/>
    <s v="COMPLETED"/>
    <s v="Endometriosis"/>
    <x v="8"/>
    <n v="198"/>
    <s v="https://clinicaltrials.gov/study/NCT00225199"/>
    <m/>
    <x v="0"/>
  </r>
  <r>
    <s v="NCT00225186"/>
    <s v="Safety and Efficacy of SH T00660AA in Treatment of Endometriosis"/>
    <s v="COMPLETED"/>
    <s v="Endometriosis"/>
    <x v="31"/>
    <n v="168"/>
    <s v="https://clinicaltrials.gov/study/NCT00225186"/>
    <s v="Vinnitsa, Schleswig, Giessen, Hessen, Kalbe, Roma, Baden, Torino, Kiev, Cagliari, Westfalen, Nuernberg, Nordrhein, Leipzig, Chernivtsi, Heidelberg, Bayern, Dippoldiswalde, Napoli, Tuebingen, Aachen, Krumbach, Germany, Sachsen, Marienberg, Brescia, Gevelsb"/>
    <x v="0"/>
  </r>
  <r>
    <s v="NCT01595724"/>
    <s v="Daily Practice Treatment and Influence of Visanne on the Patient Assessment of Quality of Life"/>
    <s v="COMPLETED"/>
    <s v="Endometriosis"/>
    <x v="39"/>
    <n v="3006"/>
    <s v="https://clinicaltrials.gov/study/NCT01595724"/>
    <s v="Russian Federation, Qatar, Jordan, Emirates, Kuwait, Saudi Arabia, Lebanon, Ukraine, United Arab, Many Locations, Belarus, Kazakhstan, Egypt"/>
    <x v="0"/>
  </r>
  <r>
    <s v="NCT00244452"/>
    <s v="A Multinational, Randomized, Double-Blind, Placebo-Controlled, Parallel Group Study to Investigate the Efficacy, Safety and Duration of Effect of a Single Administration of Various Doses of Cetrorelix SR in Subjects With Histologically Confirmed Endometri"/>
    <s v="COMPLETED"/>
    <s v="Endometriosis"/>
    <x v="31"/>
    <m/>
    <s v="https://clinicaltrials.gov/study/NCT00244452"/>
    <s v="Russian Federation, Bucuresti, Nedlands, Leuven, Bloemfontein, St, Randwick, Petersburg, Sofia, Odessa, Kiev, Site, Berlin, Moscow, Belgium, Bulgaria, Brussels, Centurion, Dresden, Heidelberg, Australia, Zaporozhye, Tuebingen, Roodepoort, South Africa, Dn"/>
    <x v="0"/>
  </r>
  <r>
    <s v="NCT01849354"/>
    <s v="Operative Treatment of Endometriosis Patients in Turku University Hospital"/>
    <s v="UNKNOWN"/>
    <s v="Endometriosis"/>
    <x v="34"/>
    <n v="600"/>
    <s v="https://clinicaltrials.gov/study/NCT01849354"/>
    <s v="Turku University, Finland, Hospital, Turku"/>
    <x v="0"/>
  </r>
  <r>
    <s v="NCT00160446"/>
    <s v="A Study to Evaluate the Safety and Effectiveness of Three Asoprisnil Doses in the Treatment of Women With Endometriosis"/>
    <s v="COMPLETED"/>
    <s v="Endometriosis"/>
    <x v="8"/>
    <n v="130"/>
    <s v="https://clinicaltrials.gov/study/NCT00160446"/>
    <m/>
    <x v="0"/>
  </r>
  <r>
    <s v="NCT04554693"/>
    <s v="The Use of Low Dose Metronidazole to Decrease Postoperative Pain After Endometriosis Surgery"/>
    <s v="RECRUITING"/>
    <s v="Endometriosis|Endometriosis-related Pain"/>
    <x v="6"/>
    <n v="90"/>
    <s v="https://clinicaltrials.gov/study/NCT04554693"/>
    <s v="Louisville Hospital, United States, Louisville, Kentucky, University"/>
    <x v="20"/>
  </r>
  <r>
    <s v="NCT00463398"/>
    <s v="Fertility Surgery, Prospective Analysis"/>
    <s v="UNKNOWN"/>
    <s v="Endometriosis"/>
    <x v="27"/>
    <n v="600"/>
    <s v="https://clinicaltrials.gov/study/NCT00463398"/>
    <s v="Belgium, University Hospital, Leuven"/>
    <x v="0"/>
  </r>
  <r>
    <s v="NCT04851483"/>
    <s v="A Trial to Learn What Happens to Different Medicinal Forms of BAY2328065 When They Enter the Body and How Safe They Are in Healthy Male and Female Participants"/>
    <s v="COMPLETED"/>
    <s v="Endometriosis"/>
    <x v="16"/>
    <n v="31"/>
    <s v="https://clinicaltrials.gov/study/NCT04851483"/>
    <s v="Mannheim, Research, Clinical, Baden, Services Mannheim, Germany"/>
    <x v="0"/>
  </r>
  <r>
    <s v="NCT00160420"/>
    <s v="A Long-Term Study to Evaluate the Safety of Asoprisnil in the Treatment of Women With Endometriosis From Study M01-398"/>
    <s v="COMPLETED"/>
    <s v="Endometriosis"/>
    <x v="8"/>
    <n v="73"/>
    <s v="https://clinicaltrials.gov/study/NCT00160420"/>
    <m/>
    <x v="0"/>
  </r>
  <r>
    <s v="NCT01283724"/>
    <s v="Visanne Study to Assess Safety in Adolescents"/>
    <s v="COMPLETED"/>
    <s v="Endometriosis"/>
    <x v="28"/>
    <n v="111"/>
    <s v="https://clinicaltrials.gov/study/NCT01283724"/>
    <s v="Schleswig, Oldenburg, Alicante, St, Ceske Budejovice, Westerstede, Hamburg, Steiermark, Brno, Le Kremlin, Berlin, Graz, Westfalen, Pontevedra, Bicetre, France, Nordrhein, Pisek, Bayern, Helsinki, Rouen, Valencia, Angers Cedex, Paris, Wien, Turku, Germany,"/>
    <x v="0"/>
  </r>
  <r>
    <s v="NCT00758953"/>
    <s v="Pain Associated With Endometriosis"/>
    <s v="COMPLETED"/>
    <s v="Endometriosis"/>
    <x v="30"/>
    <n v="66"/>
    <s v="https://clinicaltrials.gov/study/NCT00758953"/>
    <s v="Nashville, Irving, California, Atlanta, British Columbia, Penicton, Windsor, Russian Federation, Moorestown, Memphis, Abington, Canada, Saskatoon, St, Petersburg, Chandler, Boynton Beach, Arizona, West Chester, Missouri, Moscow, New Jersey, Ohio, Baton Ro"/>
    <x v="0"/>
  </r>
  <r>
    <s v="NCT00160433"/>
    <s v="A Study to Evaluate the Safety and Effectiveness of Asoprisnil in the Treatment of Women With Endometriosis."/>
    <s v="COMPLETED"/>
    <s v="Endometriosis"/>
    <x v="8"/>
    <n v="131"/>
    <s v="https://clinicaltrials.gov/study/NCT00160433"/>
    <m/>
    <x v="0"/>
  </r>
  <r>
    <s v="NCT02807363"/>
    <s v="A Study of Pharmacokinetic/Pharmacodynamic Profile of Orally Administered Leuprolide in Healthy Female Volunteers"/>
    <s v="COMPLETED"/>
    <s v="Endometriosis"/>
    <x v="0"/>
    <n v="35"/>
    <s v="https://clinicaltrials.gov/study/NCT02807363"/>
    <s v="Quebec, Health Clinique, Quebec City, Canada, Inc"/>
    <x v="0"/>
  </r>
  <r>
    <s v="NCT02308995"/>
    <s v="Barbed Sutures Versus Conventional Sutures in Laparoscopic Excision of Endometrioma"/>
    <s v="UNKNOWN"/>
    <s v="Endometriosis"/>
    <x v="18"/>
    <n v="40"/>
    <s v="https://clinicaltrials.gov/study/NCT02308995"/>
    <s v="Giza, Aljazeera, Egypt"/>
    <x v="0"/>
  </r>
  <r>
    <s v="NCT04027192"/>
    <s v="Study to Test the Safety of Increasing Multiple Doses of BAY2328065 Given by Mouth, How the Drug is Tolerated and Acts in the Human Body of Healthy Male Participants. Alteration of the Study Drug Effects by Another Drug and the Availability of the Drug Gi"/>
    <s v="COMPLETED"/>
    <s v="Endometriosis"/>
    <x v="16"/>
    <n v="50"/>
    <s v="https://clinicaltrials.gov/study/NCT04027192"/>
    <s v="Germany, Services Berlin, Clinical Research, Berlin"/>
    <x v="0"/>
  </r>
  <r>
    <s v="NCT01266421"/>
    <s v="Visanne Post-approval Observational Study (VIPOS)"/>
    <s v="COMPLETED"/>
    <s v="Endometriosis"/>
    <x v="16"/>
    <n v="27840"/>
    <s v="https://clinicaltrials.gov/study/NCT01266421"/>
    <s v="Berlin, Epidemiology, Health Research, Germany, Center"/>
    <x v="0"/>
  </r>
  <r>
    <s v="NCT01961908"/>
    <s v="Open-Label Extension Study to ZPE-202"/>
    <s v="WITHDRAWN"/>
    <s v="Endometriosis"/>
    <x v="6"/>
    <n v="0"/>
    <s v="https://clinicaltrials.gov/study/NCT01961908"/>
    <s v="South Carolina, Riverton, Salt Lake, Florida, United States, Margate, Texas, Houston, Utah, Arkansas, Clearwater, City, Summerville, Little Rock"/>
    <x v="21"/>
  </r>
  <r>
    <s v="NCT02058212"/>
    <s v="Use of Antioxidant in Endometriotic Women to Improve Intracytoplasmic Sperm Injection (ICSI)"/>
    <s v="COMPLETED"/>
    <s v="Endometriosis"/>
    <x v="18"/>
    <n v="50"/>
    <s v="https://clinicaltrials.gov/study/NCT02058212"/>
    <s v="Maadi, Egypt"/>
    <x v="0"/>
  </r>
  <r>
    <s v="NCT02203331"/>
    <s v="Bay98-7196, Dose Finding / POC Study"/>
    <s v="COMPLETED"/>
    <s v="Endometriosis"/>
    <x v="2"/>
    <n v="319"/>
    <s v="https://clinicaltrials.gov/study/NCT02203331"/>
    <s v="Mannheim, Quebec, Lublin, New Port, Saginaw, Fukuoka, Lodz, Shinagawa, Madrid, Belgium, Ohio, Plzen, Marrero, San Francisco, Gainesville, Sandy Springs, Palos Heights, Dresden, Leczna, Edegem, Greensboro, Dippoldiswalde, Helsinki, Valencia, Aachen, Wien, "/>
    <x v="0"/>
  </r>
  <r>
    <s v="NCT03709420"/>
    <s v="A Study to Investigate the Safety, Tolerability, Food Effect, Pharmacokinetics and Pharmacodynamics of FOR-6219"/>
    <s v="COMPLETED"/>
    <s v="Endometriosis"/>
    <x v="19"/>
    <n v="87"/>
    <s v="https://clinicaltrials.gov/study/NCT03709420"/>
    <s v="Richmond Pharmacology, London, Ltd, United Kingdom"/>
    <x v="0"/>
  </r>
  <r>
    <s v="NCT02385448"/>
    <s v="Comparing the Use of Dienogest and Combined Oral Contraceptive Pills (Microgynon) to Reduce the Risk of Recurrence of Endometriotic Cyst After Conservative Surgery"/>
    <s v="UNKNOWN"/>
    <s v="Endometriosis"/>
    <x v="10"/>
    <n v="144"/>
    <s v="https://clinicaltrials.gov/study/NCT02385448"/>
    <s v="Hospital, Hong Kong, Queen Mary"/>
    <x v="0"/>
  </r>
  <r>
    <s v="NCT03457207"/>
    <s v="Mini Laparotomy With Laparoscopy for Management of Endometrioma"/>
    <s v="UNKNOWN"/>
    <s v="Endometriosis"/>
    <x v="18"/>
    <n v="100"/>
    <s v="https://clinicaltrials.gov/study/NCT03457207"/>
    <s v="Cairo, Egypt, Kasr Alainy"/>
    <x v="0"/>
  </r>
  <r>
    <s v="NCT03427788"/>
    <s v="BAY2328065 Single Dose Escalation, Safety and Tolerability, Pharmacokinetics, Relative Bioavailability, Food Effect"/>
    <s v="COMPLETED"/>
    <s v="Endometriosis"/>
    <x v="16"/>
    <n v="72"/>
    <s v="https://clinicaltrials.gov/study/NCT03427788"/>
    <s v="Germany, Services Berlin, Clinical Research, Berlin"/>
    <x v="0"/>
  </r>
  <r>
    <s v="NCT03352661"/>
    <s v="Influence of an Endometrioma on Oocyte Quality"/>
    <s v="UNKNOWN"/>
    <s v="Endometriosis"/>
    <x v="8"/>
    <n v="80"/>
    <s v="https://clinicaltrials.gov/study/NCT03352661"/>
    <m/>
    <x v="0"/>
  </r>
  <r>
    <s v="NCT01953250"/>
    <s v="Functional Outcome in Patients That Underwent Laparoscopic Sigmoid and/or Rectum Resection"/>
    <s v="COMPLETED"/>
    <s v="Endometriosis"/>
    <x v="27"/>
    <n v="143"/>
    <s v="https://clinicaltrials.gov/study/NCT01953250"/>
    <s v="Gasthuisberg, Belgium, Leuven, Flemish Brabant, University Clinics"/>
    <x v="0"/>
  </r>
  <r>
    <s v="NCT02975440"/>
    <s v="Drug-drug Interaction Study Between Orally Administered Rifampicin and Vilaprisan"/>
    <s v="COMPLETED"/>
    <s v="Endometriosis"/>
    <x v="16"/>
    <n v="12"/>
    <s v="https://clinicaltrials.gov/study/NCT02975440"/>
    <s v="Germany, Berlin"/>
    <x v="0"/>
  </r>
  <r>
    <s v="NCT00286351"/>
    <s v="Use of Arimidex and Zoladex as Pretreatment to IVF in Women With Ovarian Endometriosis"/>
    <s v="COMPLETED"/>
    <s v="Endometriosis"/>
    <x v="7"/>
    <n v="20"/>
    <s v="https://clinicaltrials.gov/study/NCT00286351"/>
    <s v="Denmark, The Fertility, Copenhagen University, Copenhagen, Copenhagen East, Hospital, Clinic, Rigshospitalet"/>
    <x v="0"/>
  </r>
  <r>
    <s v="NCT01065168"/>
    <s v="Serial Measurement of Serum Antimullerian Hormone in Women Undergoing Laparoscopic Cystectomy of Endometrioma"/>
    <s v="UNKNOWN"/>
    <s v="Endometriosis"/>
    <x v="8"/>
    <n v="43"/>
    <s v="https://clinicaltrials.gov/study/NCT01065168"/>
    <m/>
    <x v="0"/>
  </r>
  <r>
    <s v="NCT02754648"/>
    <s v="Three Different Laparoscopic Approaches for Ovarian Endometrioma and the Effect on Ovarian Reserve"/>
    <s v="UNKNOWN"/>
    <s v="Endometriosis"/>
    <x v="8"/>
    <n v="90"/>
    <s v="https://clinicaltrials.gov/study/NCT02754648"/>
    <m/>
    <x v="0"/>
  </r>
  <r>
    <s v="NCT02599077"/>
    <s v="Impact vs. Dienogest: A Combined Oral Contraceptive in the Size of Endometriomas"/>
    <s v="SUSPENDED"/>
    <s v="Endometriosis"/>
    <x v="40"/>
    <n v="50"/>
    <s v="https://clinicaltrials.gov/study/NCT02599077"/>
    <s v="Colombia, Santa Fe, Cundinamarca, Bogota"/>
    <x v="0"/>
  </r>
  <r>
    <s v="NCT02545452"/>
    <s v="Effect of Concomitant Use of an Antimycotic, an Antibiotic, a Spermicide or Tampons on Pharmacokinetics of Anastrozole and Levonorgestrel Released From Intra-vaginal Ring"/>
    <s v="COMPLETED"/>
    <s v="Endometriosis"/>
    <x v="16"/>
    <n v="52"/>
    <s v="https://clinicaltrials.gov/study/NCT02545452"/>
    <s v="Germany, Berlin"/>
    <x v="0"/>
  </r>
  <r>
    <s v="NCT02438735"/>
    <s v="Endometrioma Related Reduced Ovarian Reserve"/>
    <s v="COMPLETED"/>
    <s v="Endometriosis"/>
    <x v="3"/>
    <n v="80"/>
    <s v="https://clinicaltrials.gov/study/NCT02438735"/>
    <s v="Turkey, Scholl, Bursa, Uludag University"/>
    <x v="0"/>
  </r>
  <r>
    <s v="NCT02434640"/>
    <s v="Ascending Dose Study to Investigate the Safety, Tolerability and Pharmacokinetics of BAY1128688 After Multiple Oral Administrations in Healthy Women"/>
    <s v="COMPLETED"/>
    <s v="Endometriosis"/>
    <x v="16"/>
    <n v="51"/>
    <s v="https://clinicaltrials.gov/study/NCT02434640"/>
    <s v="Bayern, Berlin, Neu, Germany, Ulm"/>
    <x v="0"/>
  </r>
  <r>
    <s v="NCT02286076"/>
    <s v="Influence of Laparoscopic Endometrioma Stripping Surgery on Serum Anti-mullerian Hormone Levels"/>
    <s v="UNKNOWN"/>
    <s v="Endometriosis"/>
    <x v="41"/>
    <n v="100"/>
    <s v="https://clinicaltrials.gov/study/NCT02286076"/>
    <s v="Gynecology, School, General Hospital, Obstetrics, Department, Laboratory Medicine, Serbia, Medicine, Konzilijum, Belgrade, Vojvodina, Subotica, Clinic, University"/>
    <x v="0"/>
  </r>
  <r>
    <s v="NCT02202408"/>
    <s v="Safety, Tolerability, Pharmacokinetic and Pharmacodynamic Study of SKI2670"/>
    <s v="COMPLETED"/>
    <s v="Endometriosis"/>
    <x v="42"/>
    <n v="16"/>
    <s v="https://clinicaltrials.gov/study/NCT02202408"/>
    <s v="Korea, Seoul, Republic, Asan Medical, Center"/>
    <x v="0"/>
  </r>
  <r>
    <s v="NCT04669769"/>
    <s v="Retrospective Analysis of Results of Surgery for Deep Bowel Endometriosis"/>
    <s v="COMPLETED"/>
    <s v="Endometriosis|Deep Endometriosis|Bowel Endometriosis|Reproductive Issues|Complication"/>
    <x v="16"/>
    <n v="151"/>
    <s v="https://clinicaltrials.gov/study/NCT04669769"/>
    <s v="Germany, University Hospital, Muenster"/>
    <x v="0"/>
  </r>
  <r>
    <s v="NCT02534688"/>
    <s v="Effectiveness of Levonorgestrel-intrauterine System (LNG-IUS) Versus Depot Medroxyprogesterone Acetate (DMPA) in Treatment of Pelvic Pain in Clinically Diagnosed Endometriotic Patients"/>
    <s v="COMPLETED"/>
    <s v="Endometriosis"/>
    <x v="11"/>
    <n v="50"/>
    <s v="https://clinicaltrials.gov/study/NCT02534688"/>
    <s v="Memmorial, King Chulalongkorn, Thailand, Bangkok"/>
    <x v="0"/>
  </r>
  <r>
    <s v="NCT01791413"/>
    <s v="Effect of Pre-operative Depo Medroxyprogesterone Acetate on Serum Anti-mullerian Hormone Level After Laparoscopic Ovarian Cystectomy of Endometriomas"/>
    <s v="COMPLETED"/>
    <s v="Endometriosis"/>
    <x v="11"/>
    <n v="40"/>
    <s v="https://clinicaltrials.gov/study/NCT01791413"/>
    <s v="Gynecology, Department, Bangkok, Obstetrics, Ratchathewi, Thailand"/>
    <x v="0"/>
  </r>
  <r>
    <s v="NCT01788722"/>
    <s v="Regulatory Post Marketing Surveillance Study in Korea"/>
    <s v="COMPLETED"/>
    <s v="Endometriosis"/>
    <x v="42"/>
    <n v="3223"/>
    <s v="https://clinicaltrials.gov/study/NCT01788722"/>
    <s v="Korea, Republic, Multiple Locations"/>
    <x v="0"/>
  </r>
  <r>
    <s v="NCT00735852"/>
    <s v="Decapeptyl SR With Livial Add Back Therapy in the Management of Chronic Cyclical Pelvic Pain in Pre Menopausal Women"/>
    <s v="COMPLETED"/>
    <s v="Endometriosis"/>
    <x v="19"/>
    <n v="31"/>
    <s v="https://clinicaltrials.gov/study/NCT00735852"/>
    <s v="Tree Root, Reproductive, Developmental Medicine, United Kingdom, Sheffield, Walk, Jessop Wing, Academic Unit, South Yorkshire"/>
    <x v="0"/>
  </r>
  <r>
    <s v="NCT01425333"/>
    <s v="The Impact of Surgical Treatment of Endometriomas on Ovarian Reserve"/>
    <s v="UNKNOWN"/>
    <s v="Endometriosis"/>
    <x v="19"/>
    <n v="20"/>
    <s v="https://clinicaltrials.gov/study/NCT01425333"/>
    <s v="Royal Derby, Derby, Hospital, United Kingdom"/>
    <x v="0"/>
  </r>
  <r>
    <s v="NCT00800618"/>
    <s v="A Study To Investigate How The Body Handles Multiple Doses Of PF-0243873 And To Investigate The Effect Of PF-02413873 On Sex Hormone Levels In Healthy Young Women"/>
    <s v="COMPLETED"/>
    <s v="Endometriosis"/>
    <x v="27"/>
    <n v="42"/>
    <s v="https://clinicaltrials.gov/study/NCT00800618"/>
    <s v="Pfizer Investigational, Site, Bruxelles, New Haven, Belgium, United States, Kansas, Connecticut, Overland Park"/>
    <x v="0"/>
  </r>
  <r>
    <s v="NCT01092494"/>
    <s v="Postoperative Cyclic Oral Contraceptive Use for the Prevention of Endometrioma Recurrence"/>
    <s v="UNKNOWN"/>
    <s v="Endometriosis"/>
    <x v="42"/>
    <n v="232"/>
    <s v="https://clinicaltrials.gov/study/NCT01092494"/>
    <s v="Korea, Seoul, Republic, Samsung Medical, Center"/>
    <x v="0"/>
  </r>
  <r>
    <s v="NCT01345331"/>
    <s v="Ear Electro-stimulation for Chronic Pelvic Pain"/>
    <s v="COMPLETED"/>
    <s v="Endometriosis"/>
    <x v="6"/>
    <n v="18"/>
    <s v="https://clinicaltrials.gov/study/NCT01345331"/>
    <s v="United States, Hospital, Chestnut Hill, Massachusetts, Women, Brigham"/>
    <x v="11"/>
  </r>
  <r>
    <s v="NCT00155051"/>
    <s v="Progestin Treatment for Endometrial Stromal Cells in Adenomyosis"/>
    <s v="UNKNOWN"/>
    <s v="Endometriosis"/>
    <x v="36"/>
    <n v="45"/>
    <s v="https://clinicaltrials.gov/study/NCT00155051"/>
    <s v="National Taiwan, University Hospital, Taiwan, Taipei"/>
    <x v="0"/>
  </r>
  <r>
    <s v="NCT06426420"/>
    <s v="Endometriosis and ATR-FTIR Spectroscopy"/>
    <s v="RECRUITING"/>
    <s v="Endometriosis|Endometriomas"/>
    <x v="13"/>
    <n v="600"/>
    <s v="https://clinicaltrials.gov/study/NCT06426420"/>
    <s v="University Hospital, Moraes, Federal Univeristy, Of, Brazil, Santo, Cassiano Antonio"/>
    <x v="0"/>
  </r>
  <r>
    <s v="NCT00173212"/>
    <s v="Proliferation of Endometrial Stromal Cells in Adenomyosis"/>
    <s v="UNKNOWN"/>
    <s v="Endometriosis"/>
    <x v="36"/>
    <n v="45"/>
    <s v="https://clinicaltrials.gov/study/NCT00173212"/>
    <s v="National Taiwan, University Hospital, Taiwan, Taipei"/>
    <x v="0"/>
  </r>
  <r>
    <s v="NCT00172588"/>
    <s v="Evaluation of Endometrial Stromal Cell Apoptosis in Adenomyosis"/>
    <s v="UNKNOWN"/>
    <s v="Endometriosis"/>
    <x v="36"/>
    <n v="40"/>
    <s v="https://clinicaltrials.gov/study/NCT00172588"/>
    <s v="National Taiwan, University Hospital, Taiwan, Taipei"/>
    <x v="0"/>
  </r>
  <r>
    <s v="NCT04491305"/>
    <s v="EHP-5 in Preoperative Assessment in Women With Endometriosis"/>
    <s v="UNKNOWN"/>
    <s v="Endometriosis|Endometriosis Ovary|Endometriosis-related Pain|Quality of Life|Endometrioma|Endometriosis, Rectum"/>
    <x v="43"/>
    <n v="100"/>
    <s v="https://clinicaltrials.gov/study/NCT04491305"/>
    <s v="Centre Zagreb, Clinical Hospital, Zagreb, Croatia"/>
    <x v="0"/>
  </r>
  <r>
    <s v="NCT05496218"/>
    <s v="Metabolomic Profile in Women With and Without Endometriosis"/>
    <s v="UNKNOWN"/>
    <s v="Endometriosis|Endometriosis-related Pain|Infertility"/>
    <x v="1"/>
    <n v="400"/>
    <s v="https://clinicaltrials.gov/study/NCT05496218"/>
    <s v="Italy, Policlinico, Granda, Ospedale Maggiore, Ca, Fondazione, Milan"/>
    <x v="0"/>
  </r>
  <r>
    <s v="NCT06106932"/>
    <s v="GnRH-a on Angiogenesis of Endometriosis"/>
    <s v="COMPLETED"/>
    <s v="Angiogenesis|Endometriosis"/>
    <x v="38"/>
    <n v="60"/>
    <s v="https://clinicaltrials.gov/study/NCT06106932"/>
    <s v="Yonago, Ken, School, Greece, Faculty, Medicine, Peloponnese, Japan, Tottori, Patras University, Patra, Tottori University"/>
    <x v="0"/>
  </r>
  <r>
    <s v="NCT03935165"/>
    <s v="Prospective Evaluation of Near-infrared Fluorescence Imaging Use as a Supportive Tool in Deep Infiltrating Endometriosis Surgery"/>
    <s v="COMPLETED"/>
    <s v="Pelvic Endometriosis|Endometriosis Outside Pelvis"/>
    <x v="1"/>
    <n v="51"/>
    <s v="https://clinicaltrials.gov/study/NCT03935165"/>
    <s v="Italy, Sacred Heart, Catholic University, Rome"/>
    <x v="0"/>
  </r>
  <r>
    <s v="NCT06377553"/>
    <s v="PET/MRI for Evaluation of Endometriosis"/>
    <s v="NOT_YET_RECRUITING"/>
    <s v="Endometriosis|Endometrioma"/>
    <x v="6"/>
    <n v="60"/>
    <s v="https://clinicaltrials.gov/study/NCT06377553"/>
    <s v="Martinos Center, School, Massachusetts General, United States, Harvard Medical, Charlestown, Hospital, Massachusetts, Biomedical Imaging, Athinoula"/>
    <x v="11"/>
  </r>
  <r>
    <s v="NCT03332004"/>
    <s v="Near-infrared Fluorescence Imaging as a Supportive Tool for Localisation of Deep Infiltrating Endometriosis During Laparoscopy"/>
    <s v="COMPLETED"/>
    <s v="Pelvic Endometriosis|Endometriosis Outside Pelvis"/>
    <x v="1"/>
    <n v="27"/>
    <s v="https://clinicaltrials.gov/study/NCT03332004"/>
    <s v="Italy, Sacred Heart, Catholic University, Rome"/>
    <x v="0"/>
  </r>
  <r>
    <s v="NCT06572852"/>
    <s v="Next-Generation Endometriosis Diagnostics Through Comprehensive Multi-Dimensional Analysis"/>
    <s v="NOT_YET_RECRUITING"/>
    <s v="Endometriosis|Adenomyosis"/>
    <x v="1"/>
    <n v="530"/>
    <s v="https://clinicaltrials.gov/study/NCT06572852"/>
    <s v="Azienda Ospedaliero, San Raffaele, Catanzaro, Hospital, Italy, Dulbecco, Universitaria Renato, Milan"/>
    <x v="0"/>
  </r>
  <r>
    <s v="NCT06333353"/>
    <s v="Is Repetitive Transcranial Magnetic Stimulation Effective in Reducing Endometriosis-associated Pain"/>
    <s v="RECRUITING"/>
    <s v="Endometriosis|Pain"/>
    <x v="0"/>
    <n v="152"/>
    <s v="https://clinicaltrials.gov/study/NCT06333353"/>
    <s v="Lab, Ottawa, Ontario, Canada, Function Measurement"/>
    <x v="0"/>
  </r>
  <r>
    <s v="NCT06207448"/>
    <s v="Deep Infiltrating Endometriosis : Laparoscopic Nerve-sparing Surgery and Use of Neutral Argon Plasma"/>
    <s v="COMPLETED"/>
    <s v="Endometriosis Ovary"/>
    <x v="4"/>
    <n v="1"/>
    <s v="https://clinicaltrials.gov/study/NCT06207448"/>
    <s v="France, Strasbourg, Service"/>
    <x v="0"/>
  </r>
  <r>
    <s v="NCT04015297"/>
    <s v="Raman Spectroscopy and Endometriosis"/>
    <s v="UNKNOWN"/>
    <s v="Endometriosis|Endometrioma"/>
    <x v="3"/>
    <n v="40"/>
    <s v="https://clinicaltrials.gov/study/NCT04015297"/>
    <s v="Bahar Yuksel, Turkey, Istanbul"/>
    <x v="0"/>
  </r>
  <r>
    <s v="NCT05722314"/>
    <s v="ENDOMED: Evaluation of the Evolution of Endometriosis Lesions on Imaging Under Medical Treatment"/>
    <s v="RECRUITING"/>
    <s v="Endometriosis Pelvic"/>
    <x v="4"/>
    <n v="100"/>
    <s v="https://clinicaltrials.gov/study/NCT05722314"/>
    <s v="Ferrand, France, Clermont"/>
    <x v="0"/>
  </r>
  <r>
    <s v="NCT05360875"/>
    <s v="The Effect of Endometrial Scratching on Patients With Endometriosis"/>
    <s v="UNKNOWN"/>
    <s v="Endometriosis|IVF"/>
    <x v="9"/>
    <n v="80"/>
    <s v="https://clinicaltrials.gov/study/NCT05360875"/>
    <s v="Medical College, Hospital, Peking Union, China, Beijing"/>
    <x v="0"/>
  </r>
  <r>
    <s v="NCT06215937"/>
    <s v="Quantitative Sensory Testing and Central Sensitization in Endometriosis"/>
    <s v="RECRUITING"/>
    <s v="Endometriosis|Pain"/>
    <x v="0"/>
    <n v="90"/>
    <s v="https://clinicaltrials.gov/study/NCT06215937"/>
    <s v="Health Centre, British Columbia, Vancouver, Canada, Hospital, Women"/>
    <x v="0"/>
  </r>
  <r>
    <s v="NCT04129879"/>
    <s v="a Novel Surgical Approach for Endometriosis Surgery"/>
    <s v="COMPLETED"/>
    <s v="Endometriosis|Laparoscopy"/>
    <x v="3"/>
    <n v="115"/>
    <s v="https://clinicaltrials.gov/study/NCT04129879"/>
    <s v="Bahar Yuksel, Turkey, Istanbul"/>
    <x v="0"/>
  </r>
  <r>
    <s v="NCT05367258"/>
    <s v="Umbilical Endometriosis: a Comparison of Medical and Surgical Therapy and Pathogenetic Considerations"/>
    <s v="UNKNOWN"/>
    <s v="Endometriosis of Umbilicus|Endometriosis in Scar of Skin|Endometriosis-related Pain|Endometriosis"/>
    <x v="1"/>
    <n v="50"/>
    <s v="https://clinicaltrials.gov/study/NCT05367258"/>
    <s v="Italy, Policlinico, Granda, Ospedale Maggiore, Ca, Fondazione, Milan"/>
    <x v="0"/>
  </r>
  <r>
    <s v="NCT03900507"/>
    <s v="Postoperative Results of Incisional Endometriosis"/>
    <s v="COMPLETED"/>
    <s v="Endometriosis|Pain"/>
    <x v="3"/>
    <n v="40"/>
    <s v="https://clinicaltrials.gov/study/NCT03900507"/>
    <s v="Research Hospital, Training, Kanuni Sultan, Turkey, Istanbul"/>
    <x v="0"/>
  </r>
  <r>
    <s v="NCT04339946"/>
    <s v="Bidimensional Rectal-water Contrast-transvaginal Ultrasonography (2D-RWC-TVS) Versus 3D-RWC-TVS in the Diagnosis of Rectosigmoid Endometriosis"/>
    <s v="UNKNOWN"/>
    <s v="Endometriosis, Rectum|Endometriosis of Colon"/>
    <x v="1"/>
    <n v="240"/>
    <s v="https://clinicaltrials.gov/study/NCT04339946"/>
    <s v="Italy, San Martino, Ospedale Policlinico, Genoa"/>
    <x v="0"/>
  </r>
  <r>
    <s v="NCT06502548"/>
    <s v="Endometriosis Transcriptomic Cell Atlas"/>
    <s v="NOT_YET_RECRUITING"/>
    <s v="Endometriosis|Infertility"/>
    <x v="4"/>
    <n v="92"/>
    <s v="https://clinicaltrials.gov/study/NCT06502548"/>
    <s v="Toulouse, University Hospital, France"/>
    <x v="0"/>
  </r>
  <r>
    <s v="NCT05698212"/>
    <s v="Proof of Concept Study to Eval MetriDx Lab-developed Test to Identify Endometriosis-specific Bio Markers"/>
    <s v="RECRUITING"/>
    <s v="Endometriosis|Diagnosis"/>
    <x v="6"/>
    <n v="75"/>
    <s v="https://clinicaltrials.gov/study/NCT05698212"/>
    <s v="Texas Physician, United States, Corpus Christi, Valley, Texas, Memorial City, Houston, Michigan, Saginaw, Clinic, University, Women, Center"/>
    <x v="5"/>
  </r>
  <r>
    <s v="NCT04171297"/>
    <s v="Ultrasound Evaluation of the Pelvis in Women With Suspected Endometriosis Scheduled for Laparoscopic Surgery"/>
    <s v="ACTIVE_NOT_RECRUITING"/>
    <s v="Gynecologic Disease|Endometriosis|Endometriosis, Rectum|Endometriosis of Colon|Endometriosis of Vagina|Endometriosis Rectovaginal Septum|Endometriosis of Bladder|Surgery"/>
    <x v="1"/>
    <n v="1500"/>
    <s v="https://clinicaltrials.gov/study/NCT04171297"/>
    <s v="Sydney Medical, Australia, Belgium, Cagliari, Sydney, Leuven, School Nepean, University, Italy"/>
    <x v="0"/>
  </r>
  <r>
    <s v="NCT03899935"/>
    <s v="Laparoscopy for Endometriosis in Obese Patients"/>
    <s v="COMPLETED"/>
    <s v="Endometriosis|Obesity"/>
    <x v="1"/>
    <n v="1230"/>
    <s v="https://clinicaltrials.gov/study/NCT03899935"/>
    <s v="Diego Raimondo, Italy, Bologna"/>
    <x v="0"/>
  </r>
  <r>
    <s v="NCT04862000"/>
    <s v="Observational Study of Patients Suffering From Endometriosis and Adenomyosis"/>
    <s v="RECRUITING"/>
    <s v="Endometriosis|Adenomyosis"/>
    <x v="10"/>
    <n v="880"/>
    <s v="https://clinicaltrials.gov/study/NCT04862000"/>
    <s v="Hong Kong, The Chinese, University"/>
    <x v="0"/>
  </r>
  <r>
    <s v="NCT05162794"/>
    <s v="Is Laparoscopic Excision for Peritoneal Endometriosis Helpful or Harmful?"/>
    <s v="RECRUITING"/>
    <s v="Endometriosis; Peritoneum"/>
    <x v="7"/>
    <n v="100"/>
    <s v="https://clinicaltrials.gov/study/NCT05162794"/>
    <s v="Denmark, Gynecology, Department, Aarhus, Obstetrics, Viborg, Region, Horsens, Central Jutland, Regional Hospital, Hospital, Aarhus University, Herning, Randers"/>
    <x v="0"/>
  </r>
  <r>
    <s v="NCT05540821"/>
    <s v="Efficacy of Double Contrast-enhanced Ultrasound of Pelvic in Preoperative Evaluation of Deep Endometriosis"/>
    <s v="RECRUITING"/>
    <s v="Deep Endometriosis"/>
    <x v="9"/>
    <n v="156"/>
    <s v="https://clinicaltrials.gov/study/NCT05540821"/>
    <s v="Shenzhen Second, Shenzhen, Guangdong, People, Hospital, China"/>
    <x v="0"/>
  </r>
  <r>
    <s v="NCT04494568"/>
    <s v="Evaluation of High Intensity Focused Ultrasound (HIFU) in the Treatment of Rectal Endometriosis"/>
    <s v="COMPLETED"/>
    <s v="Endometriosis, Rectum"/>
    <x v="4"/>
    <n v="60"/>
    <s v="https://clinicaltrials.gov/study/NCT04494568"/>
    <s v="Le Kremlin, Croix Rousse, Hopital, Lille, Angers, France, Lyon, Ducos, Clinique Tivoli, Bordeaux, Clinique"/>
    <x v="0"/>
  </r>
  <r>
    <s v="NCT04481321"/>
    <s v="Clinical and Molecular Study of Endometriosis and Adenomyosis"/>
    <s v="RECRUITING"/>
    <s v="Endometriosis|Adenomyosis"/>
    <x v="4"/>
    <n v="5300"/>
    <s v="https://clinicaltrials.gov/study/NCT04481321"/>
    <s v="France, Paris, Port Royal"/>
    <x v="0"/>
  </r>
  <r>
    <s v="NCT03627676"/>
    <s v="Efficacy of Cryoablation of Abdominal Wall Endometriosis"/>
    <s v="UNKNOWN"/>
    <s v="Nodule|Endometriosis"/>
    <x v="4"/>
    <n v="17"/>
    <s v="https://clinicaltrials.gov/study/NCT03627676"/>
    <s v="France, Paris, Radiology Department"/>
    <x v="0"/>
  </r>
  <r>
    <s v="NCT06100471"/>
    <s v="Evaluation of Genetic Signature in Endometriosis Disease by Non Invasive Sampling"/>
    <s v="ENROLLING_BY_INVITATION"/>
    <s v="Endometriosis|Hypofertility"/>
    <x v="1"/>
    <n v="150"/>
    <s v="https://clinicaltrials.gov/study/NCT06100471"/>
    <s v="Italy, Rome, Eurofins Genoma"/>
    <x v="0"/>
  </r>
  <r>
    <s v="NCT04411004"/>
    <s v="Persistence Disease After Laparoscopic Shaving of Rectal Endometriosis"/>
    <s v="COMPLETED"/>
    <s v="Endometriosis, Rectum"/>
    <x v="1"/>
    <n v="100"/>
    <s v="https://clinicaltrials.gov/study/NCT04411004"/>
    <s v="Italy, San Martino, Ospedale Policlinico, Genoa"/>
    <x v="0"/>
  </r>
  <r>
    <s v="NCT04406155"/>
    <s v="Bowel Preparation Before 3D Rectal Water Contrast Transvaginal Ultrasonography for Rectosigmoid Endometriosis"/>
    <s v="COMPLETED"/>
    <s v="Endometriosis, Rectum"/>
    <x v="1"/>
    <n v="60"/>
    <s v="https://clinicaltrials.gov/study/NCT04406155"/>
    <s v="Italy, Genova, San Martino, Ospedale Policlinico"/>
    <x v="0"/>
  </r>
  <r>
    <s v="NCT05812937"/>
    <s v="Intraoperative Intraabdominal Ultrasound for Endometriosis"/>
    <s v="RECRUITING"/>
    <s v="Endometriosis|Endometriosis; Bowel|Ultrasound Therapy; Complications"/>
    <x v="16"/>
    <n v="70"/>
    <s v="https://clinicaltrials.gov/study/NCT05812937"/>
    <s v="Albertinen Hospital, Hamburg, Germany"/>
    <x v="0"/>
  </r>
  <r>
    <s v="NCT06073379"/>
    <s v="Efficacy of Korean Manupuncture on Pain in Women With Endometriosis: a Parallel-group Randomized Controlled Trial"/>
    <s v="RECRUITING"/>
    <s v="Endometriosis|Pain"/>
    <x v="4"/>
    <n v="60"/>
    <s v="https://clinicaltrials.gov/study/NCT06073379"/>
    <s v="Chu Dijon, Dijon, Bourgogne, France"/>
    <x v="0"/>
  </r>
  <r>
    <s v="NCT05568940"/>
    <s v="Evaluating Tibolone Add-back in Patients With Endometriosis and Fibroids"/>
    <s v="WITHDRAWN"/>
    <s v="Endometriosis|Fibroids"/>
    <x v="0"/>
    <n v="0"/>
    <s v="https://clinicaltrials.gov/study/NCT05568940"/>
    <s v="Quebec, University Health, Montreal, Canada, Center"/>
    <x v="0"/>
  </r>
  <r>
    <s v="NCT04337346"/>
    <s v="Evaluation of Covid 19 Anxiety in Endometriosis Patients"/>
    <s v="COMPLETED"/>
    <s v="Endometriosis|Covid19"/>
    <x v="3"/>
    <n v="80"/>
    <s v="https://clinicaltrials.gov/study/NCT04337346"/>
    <s v="Bahat, Pinar Yalcin, Turkey, Istanbul"/>
    <x v="0"/>
  </r>
  <r>
    <s v="NCT04650516"/>
    <s v="Endocare® (Single Care) in Pain-related Endometriosis"/>
    <s v="COMPLETED"/>
    <s v="Endometriosis|Pain"/>
    <x v="4"/>
    <n v="45"/>
    <s v="https://clinicaltrials.gov/study/NCT04650516"/>
    <s v="Gironde, France, Ducos, Clinique Tivoli, Bordeaux"/>
    <x v="0"/>
  </r>
  <r>
    <s v="NCT06145438"/>
    <s v="Comparing the Safety and Efficacy in the Use of Hormonal Therapy on Endometriosis Patients After Conservative Surgery"/>
    <s v="RECRUITING"/>
    <s v="Endometriosis Ovary"/>
    <x v="5"/>
    <n v="100"/>
    <s v="https://clinicaltrials.gov/study/NCT06145438"/>
    <s v="Indonesia, Kariadi Hospital, Central Java, Semarang"/>
    <x v="0"/>
  </r>
  <r>
    <s v="NCT03687398"/>
    <s v="Genomic Maps of Endometrial Tissues of Patients With Endometriosis and Healthy Controls"/>
    <s v="UNKNOWN"/>
    <s v="Endometriosis|Endometrioma"/>
    <x v="3"/>
    <n v="60"/>
    <s v="https://clinicaltrials.gov/study/NCT03687398"/>
    <s v="Bahar Yuksel, Turkey, Istanbul"/>
    <x v="0"/>
  </r>
  <r>
    <s v="NCT05770297"/>
    <s v="Effect of Propolis Administration for Dysmenorrhea in Endometriosis Patient With Levonorgestrel Implant Therapy"/>
    <s v="RECRUITING"/>
    <s v="Endometriosis|Dysmenorrhea"/>
    <x v="5"/>
    <n v="24"/>
    <s v="https://clinicaltrials.gov/study/NCT05770297"/>
    <s v="Cipto Mangunkusumo, Jakarta, Indonesia, Jakarta Pusat, Hospital"/>
    <x v="0"/>
  </r>
  <r>
    <s v="NCT04398641"/>
    <s v="Surgery for Lower Rectum Deep Endometriosis (Segmental/Disc) - Prospective Comparison of Digestive Symptoms and Pain"/>
    <s v="UNKNOWN"/>
    <s v="Endometriosis, Rectum"/>
    <x v="25"/>
    <n v="300"/>
    <s v="https://clinicaltrials.gov/study/NCT04398641"/>
    <s v="Austria, Health Vienna, John, Hospital St, God Vienna, Vienna, Woman"/>
    <x v="0"/>
  </r>
  <r>
    <s v="NCT04228692"/>
    <s v="Percutaneous Posterior Tibial Nerve Stimulation in Post-operative Voiding Dysfunction After Deep Endometriosis Surgery"/>
    <s v="COMPLETED"/>
    <s v="Endometriosis|Dysuria"/>
    <x v="4"/>
    <n v="4"/>
    <s v="https://clinicaltrials.gov/study/NCT04228692"/>
    <s v="Lyon, Croix Rousse, France"/>
    <x v="0"/>
  </r>
  <r>
    <s v="NCT01833013"/>
    <s v="Infertility and Endometriosis Cohort"/>
    <s v="UNKNOWN"/>
    <s v="Endometriosis|Infertility"/>
    <x v="4"/>
    <n v="200"/>
    <s v="https://clinicaltrials.gov/study/NCT01833013"/>
    <s v="University Hospital, Montpellier, Herault, France"/>
    <x v="0"/>
  </r>
  <r>
    <s v="NCT02948972"/>
    <s v="Impact of Complete Surgery of Colorectal Deep Infiltrating Endometriosis on Fertility"/>
    <s v="RECRUITING"/>
    <s v="Endometriosis|Infertility"/>
    <x v="4"/>
    <n v="120"/>
    <s v="https://clinicaltrials.gov/study/NCT02948972"/>
    <s v="Poissy, Lille, Clermont, Flandres, Jeanne, France, Paris, Rouen, Ferrand, Tenon"/>
    <x v="0"/>
  </r>
  <r>
    <s v="NCT04816357"/>
    <s v="Identification of Endometriosis and Migraine Criteria in Women With the Comorbidity of Both Conditions in Comparison With Women Who Only Suffer From Endometriosis - A Pilot Study"/>
    <s v="COMPLETED"/>
    <s v="Endometriosis|Migraine"/>
    <x v="2"/>
    <n v="344"/>
    <s v="https://clinicaltrials.gov/study/NCT04816357"/>
    <s v="Switzerland"/>
    <x v="0"/>
  </r>
  <r>
    <s v="NCT02636400"/>
    <s v="Immediate Intra Uterine Isemination (IUI) Versus Expectant Management in Postoperative Endometriosis Patients"/>
    <s v="TERMINATED"/>
    <s v="Endometriosis|Infertility"/>
    <x v="27"/>
    <n v="24"/>
    <s v="https://clinicaltrials.gov/study/NCT02636400"/>
    <s v="Belgium, Leuven"/>
    <x v="0"/>
  </r>
  <r>
    <s v="NCT01329796"/>
    <s v="Pertubation With Lignocaine in Endometriosis"/>
    <s v="COMPLETED"/>
    <s v="Endometriosis|Dysmenorrhea"/>
    <x v="17"/>
    <n v="42"/>
    <s v="https://clinicaltrials.gov/study/NCT01329796"/>
    <s v="Stockholm, Sweden, Victoria, Department, Gynaecology, Obstetrics Danderyd, Karolinska Institute, Karolinska University, Hospital, Huddinge, Fertility Unit"/>
    <x v="0"/>
  </r>
  <r>
    <s v="NCT02826980"/>
    <s v="Observational Study Rheumatological Manifestations Associated With Endometriosis"/>
    <s v="COMPLETED"/>
    <s v="Rheumatology|Endometriosis"/>
    <x v="4"/>
    <n v="100"/>
    <s v="https://clinicaltrials.gov/study/NCT02826980"/>
    <s v="Paris Saint, France, Paris, Joseph, Groupe Hospitalier, Ile"/>
    <x v="0"/>
  </r>
  <r>
    <s v="NCT04173169"/>
    <s v="Pre-IVF Treatment With a GnRH Antagonist in Women With Endometriosis"/>
    <s v="ACTIVE_NOT_RECRUITING"/>
    <s v="Infertility|Endometriosis"/>
    <x v="6"/>
    <n v="112"/>
    <s v="https://clinicaltrials.gov/study/NCT04173169"/>
    <s v="New Haven, Northwestern University, Baltimore, Morrisville, Health Research, University, Obstetrics, Connecticut, Johns Hopkins, Gyn, Women, Chicago, Division, Maryland, Reproductive Sciences, Reproductive Science, Colorado Department, Medicine Dept, Ob, "/>
    <x v="8"/>
  </r>
  <r>
    <s v="NCT03778359"/>
    <s v="Comparison of the Operation and Medical Treatment of Endometriosis and Adenomyosis"/>
    <s v="COMPLETED"/>
    <s v="Endometriosis|Adenomyosis"/>
    <x v="36"/>
    <n v="5000"/>
    <s v="https://clinicaltrials.gov/study/NCT03778359"/>
    <s v="Taiwan, Peng, Hui Wang, Taipei"/>
    <x v="0"/>
  </r>
  <r>
    <s v="NCT03354780"/>
    <s v="Endometriosis and Risk of Miscarriage"/>
    <s v="COMPLETED"/>
    <s v="Endometriosis|Miscarriage"/>
    <x v="8"/>
    <n v="844"/>
    <s v="https://clinicaltrials.gov/study/NCT03354780"/>
    <m/>
    <x v="0"/>
  </r>
  <r>
    <s v="NCT03302468"/>
    <s v="Development and Validation of EHP-30 (Hong Kong Chinese Version) for Patients With Endometriosis and Adenomyosis"/>
    <s v="COMPLETED"/>
    <s v="Endometriosis|Adenomyosis"/>
    <x v="10"/>
    <n v="448"/>
    <s v="https://clinicaltrials.gov/study/NCT03302468"/>
    <s v="Hong Kong, The Chinese, University"/>
    <x v="0"/>
  </r>
  <r>
    <s v="NCT04445025"/>
    <s v="Comparison Elagolix vs Depot Leuprolide Prior to Frozen Embryo Transfers in Patients With Endometriosis"/>
    <s v="ACTIVE_NOT_RECRUITING"/>
    <s v="Infertility|Endometriosis"/>
    <x v="6"/>
    <n v="30"/>
    <s v="https://clinicaltrials.gov/study/NCT04445025"/>
    <s v="Colorado Center, Lone Tree, United States, Colorado, Reproductive Medicine"/>
    <x v="22"/>
  </r>
  <r>
    <s v="NCT02100345"/>
    <s v="Conservative Treatment of Rectosigmoid Endometriosis Monitored by Transvaginal Ultrasound"/>
    <s v="COMPLETED"/>
    <s v="Bowel Endometriosis"/>
    <x v="7"/>
    <n v="98"/>
    <s v="https://clinicaltrials.gov/study/NCT02100345"/>
    <s v="Aarhus, Denmark, Hospital, Aarhus University, Region Midt"/>
    <x v="0"/>
  </r>
  <r>
    <s v="NCT03586063"/>
    <s v="Study of Diphereline 3.75 mg Treatment In Women Suffering From Internal Genital Endometriosis"/>
    <s v="COMPLETED"/>
    <s v="Internal Endometriosis"/>
    <x v="30"/>
    <n v="465"/>
    <s v="https://clinicaltrials.gov/study/NCT03586063"/>
    <s v="Novosibirsk, Social Development, Medical Science, Balashikha, Botkin, Otto, Moscow, Odintsovo, Saint Petersburg, Research Institute, Non, West State, Treatment, Ufa, North, Saratov, Central Clinical, Saratov Regional, Federal Medical, Regional Clinical, O"/>
    <x v="0"/>
  </r>
  <r>
    <s v="NCT06375811"/>
    <s v="Pre-IVF Treatment With a GnRH Antagonist in Women With endometriosis_temp"/>
    <s v="RECRUITING"/>
    <s v="Infertility|Endometriosis"/>
    <x v="6"/>
    <n v="288"/>
    <s v="https://clinicaltrials.gov/study/NCT06375811"/>
    <s v="New Haven, Northwestern University, Baltimore, Morrisville, Health Research, University, Obstetrics, Connecticut, Johns Hopkins, Gyn, Women, Chicago, Division, Maryland, Reproductive Sciences, Reproductive Science, Colorado Department, Medicine Dept, Ob, "/>
    <x v="8"/>
  </r>
  <r>
    <s v="NCT00973973"/>
    <s v="Efficacy and Safety Study of Elagolix in Women With Endometriosis"/>
    <s v="COMPLETED"/>
    <s v="Endometriosis, Pain"/>
    <x v="8"/>
    <n v="137"/>
    <s v="https://clinicaltrials.gov/study/NCT00973973"/>
    <m/>
    <x v="0"/>
  </r>
  <r>
    <s v="NCT03138954"/>
    <s v="Endoscopic Rectal UltraSound With Elastosonography and Contrast in Deep Pelvic Endometriosis With Bowel Involvement"/>
    <s v="COMPLETED"/>
    <s v="Endometriosis, Rectum"/>
    <x v="4"/>
    <n v="50"/>
    <s v="https://clinicaltrials.gov/study/NCT03138954"/>
    <s v="Nice, Archet, France"/>
    <x v="0"/>
  </r>
  <r>
    <s v="NCT02102529"/>
    <s v="Survey: Clinical Outcome After Bowel Resection in Women Due to Endometriosis"/>
    <s v="COMPLETED"/>
    <s v="Bowel Endometriosis"/>
    <x v="25"/>
    <n v="30"/>
    <s v="https://clinicaltrials.gov/study/NCT02102529"/>
    <s v="Surgical Department, Academic Teaching, Hospital, Upper Austria, Austria, Linz"/>
    <x v="0"/>
  </r>
  <r>
    <s v="NCT02484196"/>
    <s v="Dyspareunia in Women With Endometriosis: Impact of Surgery on Sexual Health"/>
    <s v="UNKNOWN"/>
    <s v="Dyspareunia|Endometriosis"/>
    <x v="8"/>
    <n v="100"/>
    <s v="https://clinicaltrials.gov/study/NCT02484196"/>
    <m/>
    <x v="0"/>
  </r>
  <r>
    <s v="NCT01291576"/>
    <s v="Functional Outcomes of Surgical Management of Deep Endometriosis Infiltrating the Rectum"/>
    <s v="UNKNOWN"/>
    <s v="Endometriosis, Rectum"/>
    <x v="4"/>
    <n v="60"/>
    <s v="https://clinicaltrials.gov/study/NCT01291576"/>
    <s v="Pierre, Reproduction Humaine, Jean, Lille, Marie Curie, Rouen University, Rouen, France, Paris, Hospital, Service, Tenon, Flandre"/>
    <x v="0"/>
  </r>
  <r>
    <s v="NCT01682642"/>
    <s v="The Influence of Adjuvant Medical Treatment of Peritoneal Endometriosis on the Outcome of IVF. A Prospective Randomized Analysis."/>
    <s v="COMPLETED"/>
    <s v="Infertility|Endometriosis"/>
    <x v="27"/>
    <n v="120"/>
    <s v="https://clinicaltrials.gov/study/NCT01682642"/>
    <s v="Jan Palfijn, Belgium, Gent, Oost"/>
    <x v="0"/>
  </r>
  <r>
    <s v="NCT02547909"/>
    <s v="The Application of Probe-based Confocal Laser Endomicroscopy in the Diagnosis of Deep Endometriosis"/>
    <s v="WITHDRAWN"/>
    <s v="Bowel Endometriosis"/>
    <x v="26"/>
    <n v="0"/>
    <s v="https://clinicaltrials.gov/study/NCT02547909"/>
    <s v="Sheba Medical, Israel, Ramat Gan, Center"/>
    <x v="0"/>
  </r>
  <r>
    <s v="NCT04942015"/>
    <s v="Honghuaruyi Wan for Endometriosis Dysmenorrhea"/>
    <s v="UNKNOWN"/>
    <s v="Endometriosis|Dysmenorrhea"/>
    <x v="8"/>
    <n v="164"/>
    <s v="https://clinicaltrials.gov/study/NCT04942015"/>
    <m/>
    <x v="0"/>
  </r>
  <r>
    <s v="NCT02676713"/>
    <s v="Traditional Chinese Medicine Sequential Treatment for Endometriosis Associated Infertility"/>
    <s v="UNKNOWN"/>
    <s v="Endometriosis|Infertility"/>
    <x v="9"/>
    <n v="204"/>
    <s v="https://clinicaltrials.gov/study/NCT02676713"/>
    <s v="Beijing Obstetrics, Captial Medical, University, Gynecology Hospital, Beijing, Guangdong Province, Traditional Chinese, Medicine, Beijng Hospital, Guangdong, Medicine Hospital, Affiliated Hospital, The First, Guangzhou University, Guangzhou, Anhui Univers"/>
    <x v="0"/>
  </r>
  <r>
    <s v="NCT00464139"/>
    <s v="Prevalence of Endometriosis in a Well Defined Group of Infertile Women"/>
    <s v="COMPLETED"/>
    <s v="Endometriosis|Infertility"/>
    <x v="27"/>
    <n v="221"/>
    <s v="https://clinicaltrials.gov/study/NCT00464139"/>
    <s v="Belgium, University Hospital, Leuven, Gasthuisberg"/>
    <x v="0"/>
  </r>
  <r>
    <s v="NCT02520505"/>
    <s v="SO+IUI After Operative Laparoscopy in Patients With Advanced Stage Endometriosis"/>
    <s v="WITHDRAWN"/>
    <s v="Endometriosis|Infertility"/>
    <x v="6"/>
    <n v="0"/>
    <s v="https://clinicaltrials.gov/study/NCT02520505"/>
    <s v="Foundation, Ohio, United States, Cleveland Clinic, Cleveland"/>
    <x v="1"/>
  </r>
  <r>
    <s v="NCT01581359"/>
    <s v="The Effect of Pre-treatment With GnRH Analogues Prior in Vitro Fertilization in Patients With Endometriosis"/>
    <s v="COMPLETED"/>
    <s v="Endometriosis|Infertility"/>
    <x v="28"/>
    <n v="200"/>
    <s v="https://clinicaltrials.gov/study/NCT01581359"/>
    <s v="Unit, Valencia, Human Reproduction, University, Spain, La Fe, Politechnic Hospital"/>
    <x v="0"/>
  </r>
  <r>
    <s v="NCT00675779"/>
    <s v="Efficacy Study of Atorvastatin in Pelvic Pain Relief in Women With Endometriosis"/>
    <s v="UNKNOWN"/>
    <s v="Endometriosis|Pain"/>
    <x v="33"/>
    <n v="44"/>
    <s v="https://clinicaltrials.gov/study/NCT00675779"/>
    <s v="Gynecology, Department, Poland, Obstetrics, Poznan, Poznan University, Medical Sciences"/>
    <x v="0"/>
  </r>
  <r>
    <s v="NCT06313411"/>
    <s v="How do I Perform a Laparoscopic Removal of a Pelvic Retroperitoneal Schwannoma"/>
    <s v="RECRUITING"/>
    <s v="Endometriosis Pelvic"/>
    <x v="4"/>
    <n v="1"/>
    <s v="https://clinicaltrials.gov/study/NCT06313411"/>
    <s v="France, Strasbourg, Service"/>
    <x v="0"/>
  </r>
  <r>
    <s v="NCT00621179"/>
    <s v="Endometrial Markers and Response of Endometriosis Patients to Prolonged GnRH Agonist Prior to IVF"/>
    <s v="COMPLETED"/>
    <s v="Endometriosis|Infertility"/>
    <x v="6"/>
    <n v="37"/>
    <s v="https://clinicaltrials.gov/study/NCT00621179"/>
    <s v="Colorado Center, Lone Tree, United States, Colorado, Reproductive Medicine"/>
    <x v="22"/>
  </r>
  <r>
    <s v="NCT06072820"/>
    <s v="Analytical Evaluation of the Endotest® Diagnostic"/>
    <s v="NOT_YET_RECRUITING"/>
    <s v="Endometriosis|Diagnosis"/>
    <x v="4"/>
    <n v="60"/>
    <s v="https://clinicaltrials.gov/study/NCT06072820"/>
    <s v="Gironde, Seine, Maritime, Rouen, France, Clinique Tivoli, Bordeaux"/>
    <x v="0"/>
  </r>
  <r>
    <s v="NCT01294371"/>
    <s v="Observational Program to Assess Routine Use of Add-back Therapy in Patients With Endometriosis in Russian Federation, Planned for 6-month Course of Lucrin Depot® (Leuprorelin)"/>
    <s v="COMPLETED"/>
    <s v="Genital Endometriosis"/>
    <x v="30"/>
    <n v="391"/>
    <s v="https://clinicaltrials.gov/study/NCT01294371"/>
    <s v="Saratov, Site Reference, Russian Federation, Nizhniy Novgorod, Irkutsk, St, Kazan, Petersburg, Izhevsk, Moscow, Orenburg, Volgograd Region, Samara, Nizhny Novgorod, Chelyabinsk, Ekaterinburg, Vladivostok, Tumen, Perm, Voronezh, Stavropol, Volzhskiy, Inves"/>
    <x v="0"/>
  </r>
  <r>
    <s v="NCT02612818"/>
    <s v="Prevention of Adhesions During Celioscopy for Endometriosis. Impact of the Use of Anti-adhesion Treatment on Clinical Signs and Fertility at One Year"/>
    <s v="UNKNOWN"/>
    <s v="Endometriosis, Adhesive"/>
    <x v="4"/>
    <n v="364"/>
    <s v="https://clinicaltrials.gov/study/NCT02612818"/>
    <s v="Paris, Nordic Pharma, France"/>
    <x v="0"/>
  </r>
  <r>
    <s v="NCT02400801"/>
    <s v="Gonadotropin-releasing Hormone (GnRH) Downregulation Versus Oral Anticonception Prior to ART in Postoperative Endometriosis Patients"/>
    <s v="COMPLETED"/>
    <s v="Endometriosis|Infertility"/>
    <x v="27"/>
    <n v="166"/>
    <s v="https://clinicaltrials.gov/study/NCT02400801"/>
    <s v="Belgium, Leuven"/>
    <x v="0"/>
  </r>
  <r>
    <s v="NCT00619866"/>
    <s v="An Efficacy and Safety Study of Elagolix (NBI-56418) in Women With Endometriosis"/>
    <s v="COMPLETED"/>
    <s v="Endometriosis, Pain"/>
    <x v="8"/>
    <n v="155"/>
    <s v="https://clinicaltrials.gov/study/NCT00619866"/>
    <m/>
    <x v="0"/>
  </r>
  <r>
    <s v="NCT00625950"/>
    <s v="Endometriosis Patients Undergoing Quinagolide Treatment"/>
    <s v="COMPLETED"/>
    <s v="Hyperprolactinemia|Endometriosis"/>
    <x v="28"/>
    <n v="5"/>
    <s v="https://clinicaltrials.gov/study/NCT00625950"/>
    <s v="Valencia, Infertilidad, Spain, Instituto Valenciano"/>
    <x v="0"/>
  </r>
  <r>
    <s v="NCT02027142"/>
    <s v="Sleep Quality, Daytime Sleepiness and Insomnia in Patients With Endometriosis: a Case-control Study."/>
    <s v="COMPLETED"/>
    <s v="Endometriosis|Sleep"/>
    <x v="1"/>
    <n v="290"/>
    <s v="https://clinicaltrials.gov/study/NCT02027142"/>
    <s v="Istituto Nazionale, Lombardy, Milan, Ricerca, Azienda Ospedaliera, Raffaele University, Martino, Universitaria San, San Raffaele, Vita, Hospital, Cancro, Ligury, Italy, Salute San, Genoa"/>
    <x v="0"/>
  </r>
  <r>
    <s v="NCT06621342"/>
    <s v="Platelet Rich Plasma Uterine Infusion"/>
    <s v="WITHDRAWN"/>
    <s v="Infertility|Endometriosis"/>
    <x v="6"/>
    <n v="0"/>
    <s v="https://clinicaltrials.gov/study/NCT06621342"/>
    <s v="The University, Kansas City, United States, Kansas Medical, Kansas, Center"/>
    <x v="23"/>
  </r>
  <r>
    <s v="NCT04665414"/>
    <s v="Diagnosis of Adenomyosis Using Ultrasound, Elastography and MRI"/>
    <s v="COMPLETED"/>
    <s v="Endometriosis|Adenomyosis"/>
    <x v="16"/>
    <n v="103"/>
    <s v="https://clinicaltrials.gov/study/NCT04665414"/>
    <s v="Germany, University Hospital, Muenster"/>
    <x v="0"/>
  </r>
  <r>
    <s v="NCT05801523"/>
    <s v="Laparoscopic Therapy of Endometrioma: Sclerotherapy vs Cystectomy in Patients With Unfinished Reproductive Plans"/>
    <s v="RECRUITING"/>
    <s v="Endometrioma|Endometriosis"/>
    <x v="44"/>
    <n v="160"/>
    <s v="https://clinicaltrials.gov/study/NCT05801523"/>
    <s v="Czechia, Prague, Institute"/>
    <x v="0"/>
  </r>
  <r>
    <s v="NCT03484546"/>
    <s v="Optimum Menstrual Cycle Time for Endometrioma Excision"/>
    <s v="COMPLETED"/>
    <s v="Endometriosis|Endometrioma"/>
    <x v="3"/>
    <n v="60"/>
    <s v="https://clinicaltrials.gov/study/NCT03484546"/>
    <s v="Acibadem, University Atakent, Turkey, University Maslak, Hospital, Acibadem Fulya, Istanbul"/>
    <x v="0"/>
  </r>
  <r>
    <s v="NCT01269125"/>
    <s v="GnRH-a and Pregnancy Rate in In Vitro Fertilization (IVF) Cycles."/>
    <s v="COMPLETED"/>
    <s v="Endometriosis|Infertility"/>
    <x v="45"/>
    <n v="180"/>
    <s v="https://clinicaltrials.gov/study/NCT01269125"/>
    <s v="Epirus, University Hospital, Gynecology, Ioannina, Obstetrics, Greece, Dept"/>
    <x v="0"/>
  </r>
  <r>
    <s v="NCT04461899"/>
    <s v="Changes in Serum antimüllerian Hormone Levels in Patients 3 and 12 Months After Endometrioma Sclerotherapy"/>
    <s v="COMPLETED"/>
    <s v="Endometriosis Ovary"/>
    <x v="4"/>
    <n v="53"/>
    <s v="https://clinicaltrials.gov/study/NCT04461899"/>
    <s v="Hopital Femme, Croix Rousse, Pierre, Hopital, Hopital Lyon, Enfant, France, Lyon, Bron, Sud"/>
    <x v="0"/>
  </r>
  <r>
    <s v="NCT02472873"/>
    <s v="Efficacy of Aspiration and Sclerotherapy During Laparoscopy Using 95% Ethanol for the Treatment of Endometriomas"/>
    <s v="UNKNOWN"/>
    <s v="Endometrioma|Endometriosis"/>
    <x v="26"/>
    <n v="120"/>
    <s v="https://clinicaltrials.gov/study/NCT02472873"/>
    <s v="Israel, Kfar Saba, Meir"/>
    <x v="0"/>
  </r>
  <r>
    <s v="NCT03826355"/>
    <s v="Impact on Ovarian Reserve According to the Type of Ovarian Endometrioma Excision: Laser Versus Conventional Cystectomy"/>
    <s v="COMPLETED"/>
    <s v="Endometriosis Ovary"/>
    <x v="8"/>
    <n v="16"/>
    <s v="https://clinicaltrials.gov/study/NCT03826355"/>
    <m/>
    <x v="0"/>
  </r>
  <r>
    <s v="NCT01826500"/>
    <s v="VARITI-5 : Study of Variations of Serum ITIH5 in Women During the Genital Life and in Pathological Situations"/>
    <s v="COMPLETED"/>
    <s v="IVF|Endometriosis"/>
    <x v="4"/>
    <n v="163"/>
    <s v="https://clinicaltrials.gov/study/NCT01826500"/>
    <s v="Rennes, Rennes University, France, Britanny, Bretagne, Hospital, Sud"/>
    <x v="0"/>
  </r>
  <r>
    <s v="NCT03782740"/>
    <s v="Effect of Melatonin on Reduction of Pelvic Pain"/>
    <s v="COMPLETED"/>
    <s v="Dysmenorrhea|Endometriosis"/>
    <x v="17"/>
    <n v="80"/>
    <s v="https://clinicaltrials.gov/study/NCT03782740"/>
    <s v="Stockholm, Sweden"/>
    <x v="0"/>
  </r>
  <r>
    <s v="NCT02103452"/>
    <s v="Edessy Stem Cell Score (ESS), Endometrium, Endometrioma"/>
    <s v="COMPLETED"/>
    <s v="Endometriosis, Ovarian"/>
    <x v="18"/>
    <n v="80"/>
    <s v="https://clinicaltrials.gov/study/NCT02103452"/>
    <s v="Cairo, Egypt, Al Azhar, University"/>
    <x v="0"/>
  </r>
  <r>
    <s v="NCT06579040"/>
    <s v="The HEROES Trial: Hyperbaric Oxygen Therapy for Endometriosis-Related Pain"/>
    <s v="NOT_YET_RECRUITING"/>
    <s v="Endometriosis-related Pain"/>
    <x v="0"/>
    <n v="64"/>
    <s v="https://clinicaltrials.gov/study/NCT06579040"/>
    <s v="Sciences Centre, Sunnybrook Health, Ontario, Canada, Toronto"/>
    <x v="0"/>
  </r>
  <r>
    <s v="NCT06356753"/>
    <s v="EndoxOmics : Exposome, Endometriosis and Fertility"/>
    <s v="COMPLETED"/>
    <s v="Endometriosis|Infertility, Female"/>
    <x v="4"/>
    <n v="87"/>
    <s v="https://clinicaltrials.gov/study/NCT06356753"/>
    <s v="Atlantique, Nantes, Loire, France, Nantes University, Hospital"/>
    <x v="0"/>
  </r>
  <r>
    <s v="NCT06560814"/>
    <s v="Non-surgical Interventions for Infertility in Endometriosis"/>
    <s v="COMPLETED"/>
    <s v="Endometriosis|Infertility, Female"/>
    <x v="46"/>
    <n v="18"/>
    <s v="https://clinicaltrials.gov/study/NCT06560814"/>
    <s v="Mujib Medical, Dhaka, Bangladesh, Bangabandhu Sheikh, University"/>
    <x v="0"/>
  </r>
  <r>
    <s v="NCT05677269"/>
    <s v="The (Cost-)Effectiveness of Surgical Excision of Colorectal Endometriosis Compared to ART Treatment Trajectory"/>
    <s v="RECRUITING"/>
    <s v="Endometriosis, Rectum|Endometriosis of Colon|Subfertility, Female"/>
    <x v="14"/>
    <n v="339"/>
    <s v="https://clinicaltrials.gov/study/NCT05677269"/>
    <s v="Twente, Leiden, Nederlandse Endometriose, Utrecht Medical, Netherlands, Enschede, University Medical, Kliniek, Haaglanden Medical, Center Groningen, Graaf Gasthuis, Center, Rotterdam, Den Haag, Maastricht, Maastricht University, Leiden University, Eindhov"/>
    <x v="0"/>
  </r>
  <r>
    <s v="NCT06611501"/>
    <s v="Glycemic Regulation As Endometriosis Adjunct Treatment"/>
    <s v="NOT_YET_RECRUITING"/>
    <s v="Pelvic Pain|Endometriosis"/>
    <x v="6"/>
    <n v="14"/>
    <s v="https://clinicaltrials.gov/study/NCT06611501"/>
    <s v="United States, Boston, Hospital, Massachusetts, Boston Children"/>
    <x v="11"/>
  </r>
  <r>
    <s v="NCT05789407"/>
    <s v="Organic Pollutants in Pelvic Endometriosis"/>
    <s v="COMPLETED"/>
    <s v="Endometriosis|Infertility Unexplained"/>
    <x v="33"/>
    <n v="46"/>
    <s v="https://clinicaltrials.gov/study/NCT05789407"/>
    <s v="Jagiellonian University, Gynecology, Department, Poland, Medical College, Obstetrics, Krakow"/>
    <x v="0"/>
  </r>
  <r>
    <s v="NCT05894135"/>
    <s v="Efficacy and Safety of BG2109 in Chinese Subjects With Endometriosis"/>
    <s v="RECRUITING"/>
    <s v="Endometriosis|Moderate to Severe Endometriosis-associated Pain"/>
    <x v="9"/>
    <n v="540"/>
    <s v="https://clinicaltrials.gov/study/NCT05894135"/>
    <s v="Shanghai, Obstetrics, China, Gynecology Hospital, Fudan University"/>
    <x v="0"/>
  </r>
  <r>
    <s v="NCT04440397"/>
    <s v="Relationship Between Endoplasmic Reticulum Stress and Pain in Patients With Endometriosis"/>
    <s v="COMPLETED"/>
    <s v="Endometriosis|Endoplasmic Reticulum Stress|Endometriosis-related Pain"/>
    <x v="3"/>
    <n v="86"/>
    <s v="https://clinicaltrials.gov/study/NCT04440397"/>
    <s v="Bahat, Pinar Yalcin, Turkey, Istanbul"/>
    <x v="0"/>
  </r>
  <r>
    <s v="NCT06153303"/>
    <s v="Internet-based ACT for Endometriosis and Chronic Pain"/>
    <s v="RECRUITING"/>
    <s v="Endometriosis|Chronic Pain"/>
    <x v="17"/>
    <n v="10"/>
    <s v="https://clinicaltrials.gov/study/NCT06153303"/>
    <s v="Sweden, Hospital, Lund"/>
    <x v="0"/>
  </r>
  <r>
    <s v="NCT04664660"/>
    <s v="Endometriosis and Obstetric Outcomes"/>
    <s v="UNKNOWN"/>
    <s v="Endometriosis|Obstetric Complication"/>
    <x v="1"/>
    <n v="350"/>
    <s v="https://clinicaltrials.gov/study/NCT04664660"/>
    <s v="Italy, Modena, Carlo Alboni"/>
    <x v="0"/>
  </r>
  <r>
    <s v="NCT06101303"/>
    <s v="Endometriosis Pain"/>
    <s v="RECRUITING"/>
    <s v="Pelvic Pain|Endometriosis"/>
    <x v="6"/>
    <n v="120"/>
    <s v="https://clinicaltrials.gov/study/NCT06101303"/>
    <s v="Missouri, School, Washington University, United States, Medicine, Saint Louis"/>
    <x v="14"/>
  </r>
  <r>
    <s v="NCT06438744"/>
    <s v="The Role of Thread Embedding Acupuncture for Pain and Quality of Life in Endometriosis Patients"/>
    <s v="RECRUITING"/>
    <s v="Endometriosis-related Pain"/>
    <x v="5"/>
    <n v="22"/>
    <s v="https://clinicaltrials.gov/study/NCT06438744"/>
    <s v="Cipto Mangunkusumo, Jakarta, Indonesia, Jakarta Pusat, Hospital"/>
    <x v="0"/>
  </r>
  <r>
    <s v="NCT05643131"/>
    <s v="Hyivy Device as Non-hormonal Therapy in Endometriosis"/>
    <s v="NOT_YET_RECRUITING"/>
    <s v="Endometriosis|Pelvic Pain"/>
    <x v="0"/>
    <n v="20"/>
    <s v="https://clinicaltrials.gov/study/NCT05643131"/>
    <s v="Centre, Hamilton, Ontario, Canada, University Medical"/>
    <x v="0"/>
  </r>
  <r>
    <s v="NCT05670353"/>
    <s v="Cannabidiol for the Treatment of Pelvic Pain in Endometriosis (DREAMLAND)"/>
    <s v="RECRUITING"/>
    <s v="Endometriosis|Pelvic Pain"/>
    <x v="13"/>
    <n v="102"/>
    <s v="https://clinicaltrials.gov/study/NCT05670353"/>
    <s v="Chronic Pelvic, Pain, Gynecologic Endoscopy, Medical School, Preto, Brazil, Ribeirao Preto, University, Sao Paulo, Center"/>
    <x v="0"/>
  </r>
  <r>
    <s v="NCT06141720"/>
    <s v="Feasibility of a Mindfulness Intervention for Endometriosis Surgery"/>
    <s v="RECRUITING"/>
    <s v="Endometriosis|Pain|Mindfulness"/>
    <x v="6"/>
    <n v="20"/>
    <s v="https://clinicaltrials.gov/study/NCT06141720"/>
    <s v="Health, United States, Penn State, Pennsylvania, Hershey"/>
    <x v="2"/>
  </r>
  <r>
    <s v="NCT05749341"/>
    <s v="A Liquid Biopsy Diagnostic Techniques for Endometriosis"/>
    <s v="ENROLLING_BY_INVITATION"/>
    <s v="Liquid Biopsy|Endometriosis"/>
    <x v="9"/>
    <n v="40"/>
    <s v="https://clinicaltrials.gov/study/NCT05749341"/>
    <s v="China, Hubei, Wenwen Wang, Wuhan"/>
    <x v="0"/>
  </r>
  <r>
    <s v="NCT06386276"/>
    <s v="Surgical TReatment of Women With Deep ENDometriosis"/>
    <s v="RECRUITING"/>
    <s v="Deep Endometriosis|Surgery"/>
    <x v="1"/>
    <n v="250"/>
    <s v="https://clinicaltrials.gov/study/NCT06386276"/>
    <s v="Villa Platani, Campania, Casa Di, Cura Malzoni, Spa, Italy, Avellino"/>
    <x v="0"/>
  </r>
  <r>
    <s v="NCT05019612"/>
    <s v="The Role of Expectations on Complaints and Well-being After Endometriosis Surgery in Women"/>
    <s v="ACTIVE_NOT_RECRUITING"/>
    <s v="Endometriosis|Expectations|Laparoscopy"/>
    <x v="16"/>
    <n v="300"/>
    <s v="https://clinicaltrials.gov/study/NCT05019612"/>
    <s v="Germany, Helmut Schmidt, Hamburg, University"/>
    <x v="0"/>
  </r>
  <r>
    <s v="NCT04002141"/>
    <s v="Assessment and Prevention of Pain During Ovarian Stimulation in Patients With Endometriosis"/>
    <s v="ACTIVE_NOT_RECRUITING"/>
    <s v="Endometriosis|Ovarian Hyperstimulation"/>
    <x v="6"/>
    <n v="65"/>
    <s v="https://clinicaltrials.gov/study/NCT04002141"/>
    <s v="Center, California, United States, San Francisco, Reproductive Health"/>
    <x v="12"/>
  </r>
  <r>
    <s v="NCT06549985"/>
    <s v="Interdisciplinary Group Care for the Treatment of Endometriosis-associated Pain"/>
    <s v="NOT_YET_RECRUITING"/>
    <s v="Endometriosis|Pelvic Pain"/>
    <x v="8"/>
    <n v="60"/>
    <s v="https://clinicaltrials.gov/study/NCT06549985"/>
    <m/>
    <x v="0"/>
  </r>
  <r>
    <s v="NCT05622955"/>
    <s v="Endometriosis Group Care"/>
    <s v="RECRUITING"/>
    <s v="Endometriosis|Pelvic Pain"/>
    <x v="6"/>
    <n v="40"/>
    <s v="https://clinicaltrials.gov/study/NCT05622955"/>
    <s v="Louis, Missouri, Washington University, United States, St, Saint Louis"/>
    <x v="14"/>
  </r>
  <r>
    <s v="NCT05152264"/>
    <s v="Transcutaneous Electrical Nerve Stimulation for Endometriosis-related Chronic Pain"/>
    <s v="RECRUITING"/>
    <s v="Endometriosis-related Pain"/>
    <x v="17"/>
    <n v="40"/>
    <s v="https://clinicaltrials.gov/study/NCT05152264"/>
    <s v="Sweden, Sahlgrenska University, Department, Anaesthesiology, Gothenburg, Region, Medicine, Pain Centre, Hospital, Intensive Care"/>
    <x v="0"/>
  </r>
  <r>
    <s v="NCT05824819"/>
    <s v="Endometriosis and Peritoneal Dysbiosis"/>
    <s v="RECRUITING"/>
    <s v="Endometriosis|Infertility Unexplained"/>
    <x v="33"/>
    <n v="100"/>
    <s v="https://clinicaltrials.gov/study/NCT05824819"/>
    <s v="Jagiellonian University, Gynecology, Department, Poland, Medical College, Obstetrics"/>
    <x v="0"/>
  </r>
  <r>
    <s v="NCT05554497"/>
    <s v="Virtual Mindfulness for the Management of Endometriosis Pelvic Pain."/>
    <s v="COMPLETED"/>
    <s v="Endometriosis|Chronic Pain"/>
    <x v="0"/>
    <n v="15"/>
    <s v="https://clinicaltrials.gov/study/NCT05554497"/>
    <s v="Michael, St, Ontario, Canada, Unity Health, Hospital, Toronto"/>
    <x v="0"/>
  </r>
  <r>
    <s v="NCT04962620"/>
    <s v="Study of the Efficacy and Safety of Longidaze® for the Treatment of Patients With External Genital Endometriosis"/>
    <s v="UNKNOWN"/>
    <s v="External Genital Endometriosis"/>
    <x v="30"/>
    <n v="149"/>
    <s v="https://clinicaltrials.gov/study/NCT04962620"/>
    <s v="Russian Federation, Chelyabinsk Region, Medical University, Ministry, University, Health, State, Friendship University, Russia, State Medical, Moscow, Obstetrics, Research Institute, Saint Petersburg, Chelyabinsk, Nizhny Novgorod, Ott, Private, Federal St"/>
    <x v="0"/>
  </r>
  <r>
    <s v="NCT04669756"/>
    <s v="Ovariopexy for Adhesion Prevention After Laparoscopic Removal of Endometriosis of the Pelvic Side Wall or the Ovary"/>
    <s v="COMPLETED"/>
    <s v="Endometriosis|Adhesion|Surgery"/>
    <x v="16"/>
    <n v="409"/>
    <s v="https://clinicaltrials.gov/study/NCT04669756"/>
    <s v="Germany, University Hospital, Muenster"/>
    <x v="0"/>
  </r>
  <r>
    <s v="NCT03744507"/>
    <s v="Bone Mineral Density in Women With Uterine Fibroids or Endometriosis"/>
    <s v="COMPLETED"/>
    <s v="Uterine Fibroid|Endometriosis"/>
    <x v="33"/>
    <n v="660"/>
    <s v="https://clinicaltrials.gov/study/NCT03744507"/>
    <s v="Lublin, Nedlands, Memphis, Skorzewo, Virginia, Debrecen, Loxahatchee Groves, Ohio, Severomoravsky, Kanwal, Blacktown, Jihocesky, Loxahatchee, Salem, Praha, Olomouc, Aventura, Florida, Czechia, Colorado, Tennessee, North Carolina, Towson, Lucie, Atlanta, O"/>
    <x v="0"/>
  </r>
  <r>
    <s v="NCT04081532"/>
    <s v="The Effectiveness of Laparoscopic Treatment of Superficial Endometriosis for Managing Chronic Pelvic Pain"/>
    <s v="COMPLETED"/>
    <s v="Endometriosis|Pelvic Pain"/>
    <x v="19"/>
    <n v="7"/>
    <s v="https://clinicaltrials.gov/study/NCT04081532"/>
    <s v="United Kingdom, Edinburgh, Royal Infirmary"/>
    <x v="0"/>
  </r>
  <r>
    <s v="NCT04287205"/>
    <s v="The Effect of Dydrogesterone on Sexual Function in Women With Endometriosis"/>
    <s v="COMPLETED"/>
    <s v="Endometriosis|Sexual Dysfunction"/>
    <x v="3"/>
    <n v="79"/>
    <s v="https://clinicaltrials.gov/study/NCT04287205"/>
    <s v="Bahat, Pinar Yalcin, Turkey, Istanbul"/>
    <x v="0"/>
  </r>
  <r>
    <s v="NCT05348005"/>
    <s v="Use of TENS Unit in the Management of Endometriosis Pain"/>
    <s v="RECRUITING"/>
    <s v="Endometriosis|Pelvic Pain"/>
    <x v="6"/>
    <n v="40"/>
    <s v="https://clinicaltrials.gov/study/NCT05348005"/>
    <s v="Health Milton, Hershey Medical, United States, Penn State, Pennsylvania, Hershey, Center"/>
    <x v="2"/>
  </r>
  <r>
    <s v="NCT04671004"/>
    <s v="The &quot;Concept&quot; of Parametria in the Treatment of Deep Infiltrating Endometriosis"/>
    <s v="UNKNOWN"/>
    <s v="Endometriosis, Parametrium, Surgery"/>
    <x v="1"/>
    <n v="100"/>
    <s v="https://clinicaltrials.gov/study/NCT04671004"/>
    <s v="Italy, Sacred Heart, Catholic University, Rome"/>
    <x v="0"/>
  </r>
  <r>
    <s v="NCT05862272"/>
    <s v="A Phase 3B Study to Evaluate Bone Mineral Density with Long-Term Use of Relugolix Combination Tablet in Women with Uterine Fibroids or Endometriosis"/>
    <s v="RECRUITING"/>
    <s v="Uterine Fibroids|Endometriosis"/>
    <x v="6"/>
    <n v="1000"/>
    <s v="https://clinicaltrials.gov/study/NCT05862272"/>
    <s v="Lakewood, New Port, Englewood, Memphis, Tamarac, Chandler, Metairie, Virginia, Savannah, Ohio, Arlington, Marrero, Long Beach, College Park, Draper, Tampa, Pennsylvania, Aventura, Palo Alto, Florida, District, Colorado, League City, Inglewood, Columbia, T"/>
    <x v="9"/>
  </r>
  <r>
    <s v="NCT03204331"/>
    <s v="SPIRIT 2: Efficacy and Safety Study of Relugolix in Women With Endometriosis-Associated Pain"/>
    <s v="COMPLETED"/>
    <s v="Endometriosis Related Pain"/>
    <x v="17"/>
    <n v="623"/>
    <s v="https://clinicaltrials.gov/study/NCT03204331"/>
    <s v="Lublin, Nedlands, Brazil, Saint Louis, Saginaw, Lodzkie, Lodz, Virginia, Ohio, Marrero, Bernardo, Do Sul, Jihocesky, Tampa, Praha, Aventura, Florida, Czechia, District, Sydney, Bialystok, Columbia, Tennessee, North Carolina, Towson, Italy, Louis, Lucie, A"/>
    <x v="0"/>
  </r>
  <r>
    <s v="NCT03204318"/>
    <s v="SPIRIT 1: Efficacy and Safety Study of Relugolix in Women With Endometriosis-Associated Pain"/>
    <s v="COMPLETED"/>
    <s v="Endometriosis Related Pain"/>
    <x v="31"/>
    <n v="638"/>
    <s v="https://clinicaltrials.gov/study/NCT03204318"/>
    <s v="Quebec, Lublin, Englewood, Budapest, Memphis, Hainaut, Zaporizhzhya, Lodzkie, Oviedo, Murfreesboro, Virginia, Madrid, Debrecen, Loxahatchee Groves, Belgium, Ohio, Victoriaville, Dothan, Augusta, La, Brussels, Long Beach, Portugal, Pleven, Kyiv, Helsinki, "/>
    <x v="0"/>
  </r>
  <r>
    <s v="NCT03425604"/>
    <s v="Role of Intrauterine Insemination in Patients With Endometriosis I-II"/>
    <s v="COMPLETED"/>
    <s v="Endometriosis I-II"/>
    <x v="8"/>
    <n v="9979"/>
    <s v="https://clinicaltrials.gov/study/NCT03425604"/>
    <m/>
    <x v="0"/>
  </r>
  <r>
    <s v="NCT05418751"/>
    <s v="Effectiveness of a Manual Therapy Protocol on Women With Pelvic Pain Due to Endometriosis"/>
    <s v="COMPLETED"/>
    <s v="Endometriosis|Pelvic Pain"/>
    <x v="28"/>
    <n v="40"/>
    <s v="https://clinicaltrials.gov/study/NCT05418751"/>
    <s v="Faculty, Valencia, University, Physiotherapy, Spain"/>
    <x v="0"/>
  </r>
  <r>
    <s v="NCT02427386"/>
    <s v="Homeopathic Treatment of Chronic Pelvic Pain in Women With Endometriosis"/>
    <s v="COMPLETED"/>
    <s v="Endometriosis|Pelvic Pain"/>
    <x v="8"/>
    <n v="50"/>
    <s v="https://clinicaltrials.gov/study/NCT02427386"/>
    <m/>
    <x v="0"/>
  </r>
  <r>
    <s v="NCT00632697"/>
    <s v="Pentoxifylline and Endometriosis"/>
    <s v="COMPLETED"/>
    <s v="Endometriosis-Associated Infertility"/>
    <x v="28"/>
    <n v="104"/>
    <s v="https://clinicaltrials.gov/study/NCT00632697"/>
    <s v="Hospital Clinic, Spain, Barcelona"/>
    <x v="0"/>
  </r>
  <r>
    <s v="NCT02471443"/>
    <s v="Laparoscopic Surgery for Severe Recto-vaginal Endometriosis"/>
    <s v="RECRUITING"/>
    <s v="Endometriosis Rectovaginal Septum"/>
    <x v="19"/>
    <n v="1000"/>
    <s v="https://clinicaltrials.gov/study/NCT02471443"/>
    <s v="Royal Surrey, United Kingdom, Guildford, County Hospital, Trust, Surrey"/>
    <x v="0"/>
  </r>
  <r>
    <s v="NCT03779256"/>
    <s v="Bowel ENDOmetriosis; Evaluation of Diagnostics and Quality of Life"/>
    <s v="COMPLETED"/>
    <s v="Endometriosis Related Pain|Quality of Life|Pain, Chronic|Bowel Dysfunction|Endometriosis Rectum|Deep Infiltrating Endometriosis|Deep Endometriosis"/>
    <x v="24"/>
    <n v="207"/>
    <s v="https://clinicaltrials.gov/study/NCT03779256"/>
    <s v="Nepean Hospital, Australia, John, Sydney, Hospital St, God, Oslo, Norway, Vienna, Austria"/>
    <x v="0"/>
  </r>
  <r>
    <s v="NCT02238678"/>
    <s v="Impact of Deep Endometriosis Surgery on Bladder Function"/>
    <s v="UNKNOWN"/>
    <s v="Deep Infiltrating Endometriosis"/>
    <x v="8"/>
    <n v="50"/>
    <s v="https://clinicaltrials.gov/study/NCT02238678"/>
    <m/>
    <x v="0"/>
  </r>
  <r>
    <s v="NCT03555903"/>
    <s v="Quality of Life and Fertility of Patient With Deep Surgical Endometriosis: a Prospective Cohort"/>
    <s v="RECRUITING"/>
    <s v="Deep Infiltrating Endometriosis"/>
    <x v="4"/>
    <n v="500"/>
    <s v="https://clinicaltrials.gov/study/NCT03555903"/>
    <s v="Lyon, Pierre, Centre, France"/>
    <x v="0"/>
  </r>
  <r>
    <s v="NCT04883073"/>
    <s v="Impact on Quality of Life of &quot;Endo-App&quot; (ELEA)"/>
    <s v="COMPLETED"/>
    <s v="Endometriosis|Endometriosis-related Pain|Quality of Life"/>
    <x v="16"/>
    <n v="300"/>
    <s v="https://clinicaltrials.gov/study/NCT04883073"/>
    <s v="Germany, University Hospital"/>
    <x v="0"/>
  </r>
  <r>
    <s v="NCT03354793"/>
    <s v="Endometriosis and Risk of Obstetric Complications"/>
    <s v="COMPLETED"/>
    <s v="Endometriosis|Pregnancy Complications"/>
    <x v="8"/>
    <n v="844"/>
    <s v="https://clinicaltrials.gov/study/NCT03354793"/>
    <m/>
    <x v="0"/>
  </r>
  <r>
    <s v="NCT03692403"/>
    <s v="Randomized Trial Assessing Quinagolide Vaginal Ring for Endometriosis-related Pain"/>
    <s v="COMPLETED"/>
    <s v="Endometriosis-related Pain"/>
    <x v="6"/>
    <n v="22"/>
    <s v="https://clinicaltrials.gov/study/NCT03692403"/>
    <s v="New Haven, New Port, Baltimore, Physician Care, Silver Spring, Saginaw, Charlotte, Metairie, Austin Area, Virginia, Florida Research, Associates, Minnesota, Shreveport, Carolina, Saint Petersburg, Penn State, Connecticut, Consultants, Women, Southern Clin"/>
    <x v="9"/>
  </r>
  <r>
    <s v="NCT04009902"/>
    <s v="Evaluation of Depression and Sleep Disorders in Endometriosis Patients"/>
    <s v="COMPLETED"/>
    <s v="Endometriosis|Sleep|Depression"/>
    <x v="3"/>
    <n v="50"/>
    <s v="https://clinicaltrials.gov/study/NCT04009902"/>
    <s v="Research Hospital, Training, Kanuni Sultan, Turkey, Istanbul"/>
    <x v="0"/>
  </r>
  <r>
    <s v="NCT00034047"/>
    <s v="Endometriosis : Traditional Medicine vs Hormone Therapy"/>
    <s v="COMPLETED"/>
    <s v="Endometriosis|Pelvic Pain"/>
    <x v="6"/>
    <n v="50"/>
    <s v="https://clinicaltrials.gov/study/NCT00034047"/>
    <s v="Unit, Oregon, United States, Oregon College, Sciences University, Portland, Oregon Health, Health Research, Clinic, Women, Oriental Medicine"/>
    <x v="24"/>
  </r>
  <r>
    <s v="NCT02091557"/>
    <s v="CA 125 and VAS Pain Score Changes to Diagnose Endometriosis"/>
    <s v="COMPLETED"/>
    <s v="Pelvic Pain|Endometriosis"/>
    <x v="1"/>
    <n v="118"/>
    <s v="https://clinicaltrials.gov/study/NCT02091557"/>
    <s v="Gynecology, Obstetrics, Catanzaro, Chair, University, Italy"/>
    <x v="0"/>
  </r>
  <r>
    <s v="NCT00229996"/>
    <s v="Medical Treatment of Endometriosis-Associated Pelvic Pain"/>
    <s v="COMPLETED"/>
    <s v="Endometriosis|Pelvic Pain"/>
    <x v="6"/>
    <n v="194"/>
    <s v="https://clinicaltrials.gov/study/NCT00229996"/>
    <s v="Womens Hospital, United States, Boston, Massachusetts, Brigham"/>
    <x v="11"/>
  </r>
  <r>
    <s v="NCT03756480"/>
    <s v="Cancer Driving Mutations in Endometriosis Lesions and Development of Progesterone Resistance"/>
    <s v="RECRUITING"/>
    <s v="Endometriosis|Endometrial Diseases"/>
    <x v="6"/>
    <n v="135"/>
    <s v="https://clinicaltrials.gov/study/NCT03756480"/>
    <s v="Nashville, Yale School, Medical Center, Johns Hopkins, New Haven, Baltimore, Maryland, United States, Medicine, Hospital, Connecticut, Tennessee, Vanderbilt University"/>
    <x v="18"/>
  </r>
  <r>
    <s v="NCT03654326"/>
    <s v="A Study to Evaluate the Efficacy and Safety of Gefapixant (MK-7264) in Women With Endometriosis-Related Pain (MK-7264-034)"/>
    <s v="COMPLETED"/>
    <s v="Endometriosis-related Pain"/>
    <x v="31"/>
    <n v="187"/>
    <s v="https://clinicaltrials.gov/study/NCT03654326"/>
    <s v="Gillette, Royal Hospital, Institute Inc, Dios, Nedlands, City Clinical, Royal Adelaide, Chorob Kobiecych, Hospital San, Zaporizhzhya, Chandler, Skorzewo, Educa, Cutler Bay, Metairie, Virginia, Ponce, Moscow, Madrid, Instituto, Associates, Boston, Research"/>
    <x v="0"/>
  </r>
  <r>
    <s v="NCT03126747"/>
    <s v="Drug Use Investigation (DUI) of YazFlex for Endometriosis-associated Pelvic Pain and/or Dysmenorrhea"/>
    <s v="COMPLETED"/>
    <s v="Endometriosis and Dysmenorrhea"/>
    <x v="38"/>
    <n v="715"/>
    <s v="https://clinicaltrials.gov/study/NCT03126747"/>
    <s v="Japan, Multiple Locations, Many"/>
    <x v="0"/>
  </r>
  <r>
    <s v="NCT02161302"/>
    <s v="THE EFFECT OF tDCS IN THE TREATMENT OF CHRONIC PELVIC PAIN ASSOCIATED WITH ENDOMETRIOSIS"/>
    <s v="UNKNOWN"/>
    <s v="Chronic Pain|Endometriosis"/>
    <x v="13"/>
    <n v="30"/>
    <s v="https://clinicaltrials.gov/study/NCT02161302"/>
    <s v="Sul, Brazil, Rio Grande, Porto Alegre, Hospital"/>
    <x v="0"/>
  </r>
  <r>
    <s v="NCT02388854"/>
    <s v="Influence of WNT4 VEZT FSHB and SIRT1 SNPs in Endometriosis: a Case Control Study of the Sardinian Population"/>
    <s v="UNKNOWN"/>
    <s v="Polymorphism (Genetics)|Endometriosis"/>
    <x v="1"/>
    <n v="200"/>
    <s v="https://clinicaltrials.gov/study/NCT02388854"/>
    <s v="Obstetrics, Cagliari, Monserrato, University, Italy, Gynecological Department"/>
    <x v="0"/>
  </r>
  <r>
    <s v="NCT05680350"/>
    <s v="Relation Between MicroRNA 203 and 210 and Sparing the Laparoscopic Examination in Cases of Unexplained Infertility"/>
    <s v="COMPLETED"/>
    <s v="Infertility Unexplained|Endometriosis"/>
    <x v="18"/>
    <n v="100"/>
    <s v="https://clinicaltrials.gov/study/NCT05680350"/>
    <s v="Banha University, Egypt, El, Qalyobia"/>
    <x v="0"/>
  </r>
  <r>
    <s v="NCT05150262"/>
    <s v="Urinary Procedures Performed by Gynecologists, Results and Learning Curves."/>
    <s v="UNKNOWN"/>
    <s v="Gynecologic Cancer|Endometriosis"/>
    <x v="4"/>
    <n v="96"/>
    <s v="https://clinicaltrials.gov/study/NCT05150262"/>
    <s v="France, Strasbourg, Service, Universitaires"/>
    <x v="0"/>
  </r>
  <r>
    <s v="NCT04891003"/>
    <s v="The Identification of Optimal Ultrasonografic Tecniques for Determining the Location , Size and the Surgical Methods of Intestinal Endometriotric Nodules"/>
    <s v="UNKNOWN"/>
    <s v="ULTRASONOGRAPHY|Endometriosis, Rectum"/>
    <x v="3"/>
    <n v="16"/>
    <s v="https://clinicaltrials.gov/study/NCT04891003"/>
    <s v="Research Hospital, Zeynep Kamil, Turkey, Uskudar, Childrens Training, Maternity, Istanbul"/>
    <x v="0"/>
  </r>
  <r>
    <s v="NCT00458458"/>
    <s v="Treatment of Endometriosis With Norethindrone Acetate ( NA) VS. Gonadotropin- Releasing Hormone (GnRH) Agonist (Lupron Depot 11.25 mg)"/>
    <s v="UNKNOWN"/>
    <s v="Endometriosis|Dysmenorrhea|Dyspareunia"/>
    <x v="6"/>
    <n v="112"/>
    <s v="https://clinicaltrials.gov/study/NCT00458458"/>
    <s v="Downstate Medical, United States, Brooklyn, New York, Center"/>
    <x v="6"/>
  </r>
  <r>
    <s v="NCT05899088"/>
    <s v="Mindful Movement for Pelvic Pain"/>
    <s v="NOT_YET_RECRUITING"/>
    <s v="Pelvic Pain|Endometriosis"/>
    <x v="8"/>
    <n v="60"/>
    <s v="https://clinicaltrials.gov/study/NCT05899088"/>
    <m/>
    <x v="0"/>
  </r>
  <r>
    <s v="NCT04464187"/>
    <s v="A Study to Evaluate Pregnancy Outcomes in Females Treated With Oral Elagolix Tablets and Capsules"/>
    <s v="RECRUITING"/>
    <s v="Endometriosis|Uterine Fibrioids"/>
    <x v="6"/>
    <n v="584"/>
    <s v="https://clinicaltrials.gov/study/NCT04464187"/>
    <s v="Iqvia, United States, Id, North Carolina, Durham"/>
    <x v="7"/>
  </r>
  <r>
    <s v="NCT00001848"/>
    <s v="The Safety and Effectiveness of Surgery With or Without Raloxifene for the Treatment of Pelvic Pain Caused by Endometriosis"/>
    <s v="COMPLETED"/>
    <s v="Endometriosis|Pelvic Pain"/>
    <x v="6"/>
    <n v="612"/>
    <s v="https://clinicaltrials.gov/study/NCT00001848"/>
    <s v="Human Development, Maryland, United States, Child Health, Bethesda, National Institute"/>
    <x v="18"/>
  </r>
  <r>
    <s v="NCT04233983"/>
    <s v="Surgery Before Embryo Transfer in ERROR (Endometrioma Related Reduction in Ovarian Reserve)"/>
    <s v="UNKNOWN"/>
    <s v="Endometriosis Related Infertility"/>
    <x v="3"/>
    <n v="40"/>
    <s v="https://clinicaltrials.gov/study/NCT04233983"/>
    <s v="Center, Bursa, Turkey, Uludag University"/>
    <x v="0"/>
  </r>
  <r>
    <s v="NCT05518630"/>
    <s v="An Investigation of Nomothetic Versus Idiographic Assessment in Chronic Pain"/>
    <s v="RECRUITING"/>
    <s v="Endometriosis|Vulvodynia|Fibromyalgia"/>
    <x v="17"/>
    <n v="600"/>
    <s v="https://clinicaltrials.gov/study/NCT05518630"/>
    <s v="Sweden, Psychology, Uppland, Department, Uppsala University, Uppsala"/>
    <x v="0"/>
  </r>
  <r>
    <s v="NCT04704115"/>
    <s v="The Therapy of Large Endometrioma"/>
    <s v="RECRUITING"/>
    <s v="Endometrioma|Endometriosis Ovary"/>
    <x v="4"/>
    <n v="62"/>
    <s v="https://clinicaltrials.gov/study/NCT04704115"/>
    <s v="Flandre Chu, Lisle, Lille, Hop Jeanne, France, Tarn"/>
    <x v="0"/>
  </r>
  <r>
    <s v="NCT04639063"/>
    <s v="Assessment of Surgically Removed Abdominal Wall Endometriomas"/>
    <s v="COMPLETED"/>
    <s v="Endometriosis Outside Pelvis"/>
    <x v="18"/>
    <n v="30"/>
    <s v="https://clinicaltrials.gov/study/NCT04639063"/>
    <s v="Abdulkarim Hasan, Cairo, Egypt"/>
    <x v="0"/>
  </r>
  <r>
    <s v="NCT03827174"/>
    <s v="Return to Work in Patients With Chronic Pain"/>
    <s v="TERMINATED"/>
    <s v="Chronic Pain|Endometriosis"/>
    <x v="17"/>
    <n v="8"/>
    <s v="https://clinicaltrials.gov/study/NCT03827174"/>
    <s v="Sweden, Uppland, Uppsala University, Uppsala, Hospital"/>
    <x v="0"/>
  </r>
  <r>
    <s v="NCT04955574"/>
    <s v="Probiotic and Antibiotic Therapies in Women With Unexplained Infertility"/>
    <s v="WITHDRAWN"/>
    <s v="Unexplained Infertility|Endometriosis"/>
    <x v="8"/>
    <n v="0"/>
    <s v="https://clinicaltrials.gov/study/NCT04955574"/>
    <m/>
    <x v="0"/>
  </r>
  <r>
    <s v="NCT04151433"/>
    <s v="Conservative Endometrioma Surgery"/>
    <s v="RECRUITING"/>
    <s v="Endometriosis Ovary|Endometrioma"/>
    <x v="27"/>
    <n v="92"/>
    <s v="https://clinicaltrials.gov/study/NCT04151433"/>
    <s v="Saint, La Citadelle, Sint, Belgium, Antwerp, Cliniques, Brussel, Leuven, Augustinus"/>
    <x v="0"/>
  </r>
  <r>
    <s v="NCT04107129"/>
    <s v="Predicting Endometrial Receptivity for Optimal Reproductive Management"/>
    <s v="COMPLETED"/>
    <s v="Infertility, Female|Endometriosis"/>
    <x v="6"/>
    <n v="76"/>
    <s v="https://clinicaltrials.gov/study/NCT04107129"/>
    <s v="California, United States, Sunnyvale, Stanford Fertility, Reproductive Health"/>
    <x v="12"/>
  </r>
  <r>
    <s v="NCT06584760"/>
    <s v="Research on the Impact of Chronic Pelvic Pain on Endometriosis"/>
    <s v="NOT_YET_RECRUITING"/>
    <s v="Chronic Pelvic Pain|Endometriosis"/>
    <x v="9"/>
    <n v="60"/>
    <s v="https://clinicaltrials.gov/study/NCT06584760"/>
    <s v="Affiliated Hospital, Zhejiang, School, Zhejiang University, Medicine, Shopping Mall, No, Yiwu, China, The Fourth, Avenue"/>
    <x v="0"/>
  </r>
  <r>
    <s v="NCT05831735"/>
    <s v="The CRESCENDO Program (inCRease Physical Exercise and Sport to Combat ENDOmetriosis)"/>
    <s v="RECRUITING"/>
    <s v="Endometriosis|Quality of Life"/>
    <x v="4"/>
    <n v="200"/>
    <s v="https://clinicaltrials.gov/study/NCT05831735"/>
    <s v="Mulhouse, Boulley, Upper Alsace, France, Escriva, University"/>
    <x v="0"/>
  </r>
  <r>
    <s v="NCT03586804"/>
    <s v="Postural Sway at Menstrual Cyclus"/>
    <s v="UNKNOWN"/>
    <s v="Women's Health: Endometriosis"/>
    <x v="8"/>
    <n v="30"/>
    <s v="https://clinicaltrials.gov/study/NCT03586804"/>
    <m/>
    <x v="0"/>
  </r>
  <r>
    <s v="NCT04039204"/>
    <s v="Elagolix for Fertility Enhancement Clinical Trial"/>
    <s v="COMPLETED"/>
    <s v="Endometriosis|Unexplained Infertility"/>
    <x v="6"/>
    <n v="10"/>
    <s v="https://clinicaltrials.gov/study/NCT04039204"/>
    <s v="Univesity Health, United States, Winston, Wake Forest, Salem, North Carolina, Sciences"/>
    <x v="7"/>
  </r>
  <r>
    <s v="NCT03429881"/>
    <s v="Microparticle Generation After Laparoscopic Surgical Treatment for Endometrioma."/>
    <s v="COMPLETED"/>
    <s v="Microparticle|Endometriosis|Laparoscopy"/>
    <x v="28"/>
    <n v="33"/>
    <s v="https://clinicaltrials.gov/study/NCT03429881"/>
    <s v="Hospital Clinic, Spain, Barcelona"/>
    <x v="0"/>
  </r>
  <r>
    <s v="NCT03411980"/>
    <s v="Pharmacokinetics and Safety of Vilaprisan in Renal Impairment"/>
    <s v="COMPLETED"/>
    <s v="Uterine Fibroids|Endometriosis"/>
    <x v="6"/>
    <n v="26"/>
    <s v="https://clinicaltrials.gov/study/NCT03411980"/>
    <s v="Miami, Clinical Pharmacology, Orlando Clinical, Florida, Research Center, United States, Inc, Orlando"/>
    <x v="16"/>
  </r>
  <r>
    <s v="NCT02728245"/>
    <s v="Trial Comparing Preoperative Dienogest Therapy Followed by Surgery vs. Upfront Surgery to Save Ovarian Reserve in Young Women With Ovarian Endometrioma"/>
    <s v="WITHDRAWN"/>
    <s v="Ovarian Reserve|Endometriosis"/>
    <x v="42"/>
    <n v="0"/>
    <s v="https://clinicaltrials.gov/study/NCT02728245"/>
    <s v="Korea, Gyeonggi Do, Republic, Seoul National, Hospital, University Bundang, Seongnam Si"/>
    <x v="0"/>
  </r>
  <r>
    <s v="NCT03622983"/>
    <s v="Cohort of Patients With Pelvic Gynecological Cancer: Constitution of a Collection of Biological Samples With Radioclinical Characterization"/>
    <s v="RECRUITING"/>
    <s v="Pelvic Neoplasms|Endometriosis"/>
    <x v="4"/>
    <n v="500"/>
    <s v="https://clinicaltrials.gov/study/NCT03622983"/>
    <s v="Creteil, Tenon, Paris, France"/>
    <x v="0"/>
  </r>
  <r>
    <s v="NCT05815134"/>
    <s v="Cell Free DNA Quantification in Patients With Endometriosis Followed Witd Medical Assistance to Procreation"/>
    <s v="COMPLETED"/>
    <s v="Endometriosis|Cell Free DNA"/>
    <x v="4"/>
    <n v="114"/>
    <s v="https://clinicaltrials.gov/study/NCT05815134"/>
    <s v="Amiens, France, Amiens Picardie"/>
    <x v="0"/>
  </r>
  <r>
    <s v="NCT02685644"/>
    <s v="Association Between Laparoscopic Removal of Endometriomas and Anti-mullerian Hormone Levels"/>
    <s v="UNKNOWN"/>
    <s v="Endometriosis|Ovarian Reserve"/>
    <x v="8"/>
    <n v="102"/>
    <s v="https://clinicaltrials.gov/study/NCT02685644"/>
    <m/>
    <x v="0"/>
  </r>
  <r>
    <s v="NCT05528601"/>
    <s v="Influence of an App on Quality of Life of Women With Endometriosis"/>
    <s v="COMPLETED"/>
    <s v="Endometriosis|Quality of Life"/>
    <x v="16"/>
    <n v="106"/>
    <s v="https://clinicaltrials.gov/study/NCT05528601"/>
    <s v="Germany, University Hospital"/>
    <x v="0"/>
  </r>
  <r>
    <s v="NCT02093390"/>
    <s v="A Phase 1 Study to Evaluate the Effects of Fluconazole and Atorvastatin on the Pharmacokinetics of TAK-385 in Healthy Subjects"/>
    <s v="COMPLETED"/>
    <s v="Prostate Cancer|Endometriosis"/>
    <x v="8"/>
    <n v="40"/>
    <s v="https://clinicaltrials.gov/study/NCT02093390"/>
    <m/>
    <x v="0"/>
  </r>
  <r>
    <s v="NCT02047838"/>
    <s v="Second Laparoscopic Surgery for Recurrent Unilateral Endometriomas."/>
    <s v="COMPLETED"/>
    <s v="Endometrioma|Endometriosis|Surgery"/>
    <x v="1"/>
    <n v="36"/>
    <s v="https://clinicaltrials.gov/study/NCT02047838"/>
    <s v="Istituto Nazionale, Ricerca, Azienda Ospedaliera, Martino, Universitaria San, Cancro, Ligury, Italy, Genoa"/>
    <x v="0"/>
  </r>
  <r>
    <s v="NCT04527003"/>
    <s v="Cannabidiol and Management of Endometriosis Pain"/>
    <s v="RECRUITING"/>
    <s v="Endometriosis|CBD|Pelvic Pain"/>
    <x v="6"/>
    <n v="36"/>
    <s v="https://clinicaltrials.gov/study/NCT04527003"/>
    <s v="Health Milton, Hershey Medical, United States, Penn State, Pennsylvania, Hershey, Center"/>
    <x v="2"/>
  </r>
  <r>
    <s v="NCT04109378"/>
    <s v="The Impact of NOSE-colectomy on Fertility and Quality of Life Among Patients With Colorectal Endometriosis"/>
    <s v="COMPLETED"/>
    <s v="Endometriosis|Quality of Life"/>
    <x v="21"/>
    <n v="150"/>
    <s v="https://clinicaltrials.gov/study/NCT04109378"/>
    <s v="Semmelweis University, Hungary, Budapest"/>
    <x v="0"/>
  </r>
  <r>
    <s v="NCT04974710"/>
    <s v="Developing an US-MRI Biomarker Fusion Model for Endometriosis"/>
    <s v="COMPLETED"/>
    <s v="Endometriosis|Reproductive System Disorder"/>
    <x v="19"/>
    <n v="100"/>
    <s v="https://clinicaltrials.gov/study/NCT04974710"/>
    <s v="United Kingdom, London, Fertility, King"/>
    <x v="0"/>
  </r>
  <r>
    <s v="NCT05570786"/>
    <s v="Subdermal Implant-bioabsorbable Gestrinone Pellet for Endometriosis Pelvic Pain Treatment"/>
    <s v="RECRUITING"/>
    <s v="Deep Endometriosis|Pelvic Pain"/>
    <x v="13"/>
    <n v="100"/>
    <s v="https://clinicaltrials.gov/study/NCT05570786"/>
    <s v="Science Valley, Paulo, Brazil, Research Institute, Sao Paulo"/>
    <x v="0"/>
  </r>
  <r>
    <s v="NCT05824507"/>
    <s v="Endometriosis and Chronic Endometritis"/>
    <s v="COMPLETED"/>
    <s v="Endometriosis|Pelvic Pain|Infertility"/>
    <x v="33"/>
    <n v="63"/>
    <s v="https://clinicaltrials.gov/study/NCT05824507"/>
    <s v="Jagiellonian University, Gynecology, Department, Poland, Medical College, Obstetrics, Krakow, Clinic, Gynecological Endocrinology"/>
    <x v="0"/>
  </r>
  <r>
    <s v="NCT04735770"/>
    <s v="LTAP Block in Endometriosis Surgery - a Randomised Controlled Double-blind Trial"/>
    <s v="COMPLETED"/>
    <s v="Endometriosis; Peritoneum|Postoperative Pain"/>
    <x v="34"/>
    <n v="46"/>
    <s v="https://clinicaltrials.gov/study/NCT04735770"/>
    <s v="Oulu, Finland, Hospital"/>
    <x v="0"/>
  </r>
  <r>
    <s v="NCT03568149"/>
    <s v="Pelvic Congestion Syndrome and Endometriosis"/>
    <s v="UNKNOWN"/>
    <s v="Pelvic Congestive Syndrome|Endometriosis"/>
    <x v="1"/>
    <n v="160"/>
    <s v="https://clinicaltrials.gov/study/NCT03568149"/>
    <s v="Unit, Bologna, Gynecology, Human Reproductive, Malpighi Hospital, Orsola, Physiopathology, University, Italy"/>
    <x v="0"/>
  </r>
  <r>
    <s v="NCT03549728"/>
    <s v="Effect of Granulocyte Colony-stimulating Factor on Clinical Pregnancy Rate in Patients With Endometriosis"/>
    <s v="UNKNOWN"/>
    <s v="Recurrent Implantation Failure|Endometriosis"/>
    <x v="8"/>
    <n v="88"/>
    <s v="https://clinicaltrials.gov/study/NCT03549728"/>
    <m/>
    <x v="0"/>
  </r>
  <r>
    <s v="NCT02400684"/>
    <s v="ENDmetriosis and Reserve Ovarienne"/>
    <s v="COMPLETED"/>
    <s v="Deep Endometriosis Stage III|Deep Endometriosis Stage IV"/>
    <x v="4"/>
    <n v="118"/>
    <s v="https://clinicaltrials.gov/study/NCT02400684"/>
    <s v="Universitaires, France, Schiltigheim, Hautepierre, Strasbourg"/>
    <x v="0"/>
  </r>
  <r>
    <s v="NCT05540353"/>
    <s v="Transvaginal Low-level Laser Therapy to Improve Pelvic Pain and Sexual Function in Patients With Endometriosis."/>
    <s v="RECRUITING"/>
    <s v="Endometriosis|Dyspareunia|Pelvic Pain"/>
    <x v="6"/>
    <n v="40"/>
    <s v="https://clinicaltrials.gov/study/NCT05540353"/>
    <s v="Virginia, Maryland, Georgetown University, District, United States, Lafayette Center, Washington Hospital, Hospital, Mitchellville Clinic, Columbia, Rockville Clinic, Clinic, Washington, Rockville, Mitchellville, Center"/>
    <x v="9"/>
  </r>
  <r>
    <s v="NCT03118154"/>
    <s v="Efficacy of Manual Therapy to Improve Quality of Life and Decrease Pain in Subjects With Endometriosis"/>
    <s v="TERMINATED"/>
    <s v="Endometriosis|Pelvic Pain|Dysmenorrhea"/>
    <x v="6"/>
    <n v="8"/>
    <s v="https://clinicaltrials.gov/study/NCT03118154"/>
    <s v="Florida, United States, Gainesville, Clear Passage, Physical Therapy"/>
    <x v="16"/>
  </r>
  <r>
    <s v="NCT01779232"/>
    <s v="Danazol Treatment in Endometriosis Women Before IVF"/>
    <s v="COMPLETED"/>
    <s v="Endometriosis|Ovarian Cysts|Infertility"/>
    <x v="1"/>
    <n v="150"/>
    <s v="https://clinicaltrials.gov/study/NCT01779232"/>
    <s v="Italy, Rome"/>
    <x v="0"/>
  </r>
  <r>
    <s v="NCT05272930"/>
    <s v="The Effect of Dionegest Use on the Frequency of Fibromyalgia in Endometriosis"/>
    <s v="COMPLETED"/>
    <s v="Fibromyalgia|Endometriosis Ovary|Dienogest"/>
    <x v="3"/>
    <n v="61"/>
    <s v="https://clinicaltrials.gov/study/NCT05272930"/>
    <s v="Turkey, Research Hospital, Gaziosmanpasa Training, Istanbul"/>
    <x v="0"/>
  </r>
  <r>
    <s v="NCT03272360"/>
    <s v="Endometriosis Biomarker Discovery Study"/>
    <s v="WITHDRAWN"/>
    <s v="Chronic Pelvic Pain|Endometriosis"/>
    <x v="8"/>
    <n v="0"/>
    <s v="https://clinicaltrials.gov/study/NCT03272360"/>
    <m/>
    <x v="0"/>
  </r>
  <r>
    <s v="NCT02984774"/>
    <s v="Assessment of Telomerase Activity in Endometrial Tissue and Serum in Endometriosis Patients"/>
    <s v="COMPLETED"/>
    <s v="Endometriosis Ovaries|Infertility, Female"/>
    <x v="3"/>
    <n v="47"/>
    <s v="https://clinicaltrials.gov/study/NCT02984774"/>
    <s v="Nigar Sofiyeva, Canadian, Turkey, Non, Istanbul"/>
    <x v="0"/>
  </r>
  <r>
    <s v="NCT04610710"/>
    <s v="Impact of Operation on Fertility for Women With Severe Endometriosis"/>
    <s v="RECRUITING"/>
    <s v="Deep Endometriosis|Infertility, Female"/>
    <x v="4"/>
    <n v="352"/>
    <s v="https://clinicaltrials.gov/study/NCT04610710"/>
    <s v="Aarhus, Denmark, Clinique Tivoli, Horsens Regional, Horsens, Central Region, France, The Endometriosis, Hospital, Ducos, Aarhus University, Bordeaux, Center"/>
    <x v="0"/>
  </r>
  <r>
    <s v="NCT03020108"/>
    <s v="Serum Caspase 3, Annexin a2 and Soluble Fas Levels and Endometriosis"/>
    <s v="COMPLETED"/>
    <s v="Endometriosis|Apoptotic Pathway Deregulation"/>
    <x v="3"/>
    <n v="90"/>
    <s v="https://clinicaltrials.gov/study/NCT03020108"/>
    <s v="Sadi Konuk, Research Hospital, Department, Gynecology, Bakirkoy Dr, Obstetrics, Turkey, Teaching, Istanbul"/>
    <x v="0"/>
  </r>
  <r>
    <s v="NCT05229653"/>
    <s v="The Using Postoperative Ketamine and Exploring the Effect on Endometriosis Pain (UPKEEEP) Study"/>
    <s v="RECRUITING"/>
    <s v="Endometriosis|Post Operative Pain"/>
    <x v="6"/>
    <n v="30"/>
    <s v="https://clinicaltrials.gov/study/NCT05229653"/>
    <s v="New York, United States, Langone Health"/>
    <x v="6"/>
  </r>
  <r>
    <s v="NCT00240942"/>
    <s v="Letrozole in the Treatment of Severe and Recurrent Endometriosis"/>
    <s v="COMPLETED"/>
    <s v="Severe and Recurrent Endometriosis"/>
    <x v="8"/>
    <n v="40"/>
    <s v="https://clinicaltrials.gov/study/NCT00240942"/>
    <m/>
    <x v="0"/>
  </r>
  <r>
    <s v="NCT01921634"/>
    <s v="Endometriosis and the Appendix - Incidence and Pathologic Analysis"/>
    <s v="COMPLETED"/>
    <s v="Endometriosis of the Appendix"/>
    <x v="6"/>
    <n v="300"/>
    <s v="https://clinicaltrials.gov/study/NCT01921634"/>
    <s v="Milton, Hershey Medical, United States, Penn State, Pennsylvania, Hershey, Center"/>
    <x v="2"/>
  </r>
  <r>
    <s v="NCT01942369"/>
    <s v="A Study to Describe the Efficacy of Diphereline Following Conservative Surgery in Deep Infiltrating Endometriosis (DIE) Patients Over a Period of 24 Months"/>
    <s v="COMPLETED"/>
    <s v="Deep Infiltrating Endometriosis (DIE)"/>
    <x v="9"/>
    <n v="402"/>
    <s v="https://clinicaltrials.gov/study/NCT01942369"/>
    <s v="Third Military, Nanchang, Hubei General, Huazhong University, Wuhan University, Taiyuan, Beijing Jishuitan, Wuhan, Southwest Hospital, People, Medical University, Hospital, University, Beijing, Gynecology Hospital, Fudan University, Peace Maternity, Techn"/>
    <x v="0"/>
  </r>
  <r>
    <s v="NCT02086279"/>
    <s v="AMH Levels Change During Treatment With GnRh Agonist"/>
    <s v="COMPLETED"/>
    <s v="Uterine Fibroids|Endometriosis|Endometriosis of Uterus|Pelvic Pain"/>
    <x v="1"/>
    <n v="67"/>
    <s v="https://clinicaltrials.gov/study/NCT02086279"/>
    <s v="Gynecology, Obstetrics, Catanzaro, Chair, University, Italy"/>
    <x v="0"/>
  </r>
  <r>
    <s v="NCT04356664"/>
    <s v="Benefit of GnRH Agonist Before Frozen Embryo Transfer in Patients With Endometriosis and/or Adenomyosis"/>
    <s v="RECRUITING"/>
    <s v="Endometriosis|Adenomyosis|Infertility, Female"/>
    <x v="4"/>
    <n v="180"/>
    <s v="https://clinicaltrials.gov/study/NCT04356664"/>
    <s v="France, Hopital Foch, Suresnes"/>
    <x v="0"/>
  </r>
  <r>
    <s v="NCT04808843"/>
    <s v="A Study to Learn More About How Safe Dienogest is and How Well it Works Under Real World Conditions in Indian Women With Endometriosis"/>
    <s v="ACTIVE_NOT_RECRUITING"/>
    <s v="Endometriosis Associated Pelvic Pain"/>
    <x v="20"/>
    <n v="160"/>
    <s v="https://clinicaltrials.gov/study/NCT04808843"/>
    <s v="India, Multiple Locations, Many Locations"/>
    <x v="0"/>
  </r>
  <r>
    <s v="NCT05779462"/>
    <s v="ENDOMETRIOSIS - MRI"/>
    <s v="NOT_YET_RECRUITING"/>
    <s v="Endometriosis|Mobility Limitation|Magnetic Resonance Imaging|Diagnosis|Pelvis|Comparative Study"/>
    <x v="8"/>
    <n v="52"/>
    <s v="https://clinicaltrials.gov/study/NCT05779462"/>
    <m/>
    <x v="0"/>
  </r>
  <r>
    <s v="NCT02372903"/>
    <s v="Efficacy of Palmitoylethanolamide-polydatin Combination on Chronic Pelvic Pain in Patients With Endometriosis"/>
    <s v="COMPLETED"/>
    <s v="Endometriosis|Chronic Pelvic Pain"/>
    <x v="1"/>
    <n v="30"/>
    <s v="https://clinicaltrials.gov/study/NCT02372903"/>
    <s v="Obstetrics, Cagliari, Monserrato, University, Italy, Gynecological Department"/>
    <x v="0"/>
  </r>
  <r>
    <s v="NCT02779387"/>
    <s v="Reproductive Outcome of EM Treated by GnRH-a Associated With Laparoscopy"/>
    <s v="UNKNOWN"/>
    <s v="Infertility Associated With Endometriosis"/>
    <x v="8"/>
    <n v="1184"/>
    <s v="https://clinicaltrials.gov/study/NCT02779387"/>
    <m/>
    <x v="0"/>
  </r>
  <r>
    <s v="NCT00455845"/>
    <s v="The Effectiveness of Lng IUD for Treatment of the Patient Undergone Conservative Surgery for Pelvic Endometriosis"/>
    <s v="COMPLETED"/>
    <s v="Endometriosis|Pelvic Pain|Dysmenorrhea"/>
    <x v="11"/>
    <n v="54"/>
    <s v="https://clinicaltrials.gov/study/NCT00455845"/>
    <s v="Bangkoknoi, Thailand, Bangkok, Mahidol University"/>
    <x v="0"/>
  </r>
  <r>
    <s v="NCT00073801"/>
    <s v="Pelvic Pain in Women With Endometriosis"/>
    <s v="COMPLETED"/>
    <s v="Endometriosis|Chronic Pelvic Pain"/>
    <x v="6"/>
    <n v="78"/>
    <s v="https://clinicaltrials.gov/study/NCT00073801"/>
    <s v="National Institutes, Maryland, United States, Bethesda, Health Clinical, Center"/>
    <x v="18"/>
  </r>
  <r>
    <s v="NCT03216330"/>
    <s v="Dyspareunia and Central Sensitization"/>
    <s v="COMPLETED"/>
    <s v="Endometriosis|Central Sensitisation|Dyspareunia"/>
    <x v="0"/>
    <n v="55"/>
    <s v="https://clinicaltrials.gov/study/NCT03216330"/>
    <s v="British Columbia, Vancouver, Canada, Hospital, Children, Women"/>
    <x v="0"/>
  </r>
  <r>
    <s v="NCT01259180"/>
    <s v="Efficacy of Acupuncture on Chronic Pelvic Pain in Women With Endometriosis or Adenomyosis"/>
    <s v="UNKNOWN"/>
    <s v="Endometriosis|Adenomyosis|Pelvic Pain"/>
    <x v="42"/>
    <n v="30"/>
    <s v="https://clinicaltrials.gov/study/NCT01259180"/>
    <s v="Korea, Medical Center, East, Seoul, Republic, West Neo"/>
    <x v="0"/>
  </r>
  <r>
    <s v="NCT00844012"/>
    <s v="Continuous Postoperative Use of Low-Dose Combined Oral Contraceptivesfor for Endometriosis-Related Chronic Pelvic Pain"/>
    <s v="UNKNOWN"/>
    <s v="Endometriosis|Chronic Pelvic Pain"/>
    <x v="1"/>
    <n v="60"/>
    <s v="https://clinicaltrials.gov/study/NCT00844012"/>
    <s v="Catanzaro, Italy, University"/>
    <x v="0"/>
  </r>
  <r>
    <s v="NCT06356831"/>
    <s v="National Registry of Surgical Treatment and Percutaneous Cryoablation of Parietal Endometriosis"/>
    <s v="NOT_YET_RECRUITING"/>
    <s v="Endometriosis|Cryotherapy Effect|Surgical|Radiology"/>
    <x v="4"/>
    <n v="300"/>
    <s v="https://clinicaltrials.gov/study/NCT06356831"/>
    <s v="Marseill, Bordeau, Clinique Tivoli, Nime, Toulouse, France, Lyon, Georges Pompidou, Tenon, Clermont, Cochin, Paris, Port Royal, Ferrand, Bordeaux, Strasbourg, Clermont Ferrand, Montpellier, Valencienne, Valenciennes, Creteil, Marseille"/>
    <x v="0"/>
  </r>
  <r>
    <s v="NCT05357924"/>
    <s v="Evaluating Ovarian Reserve After Conventional Laparoscopy Versus Robotic Surgery for Bilateral Endometrioma"/>
    <s v="UNKNOWN"/>
    <s v="Ovarian Endometrioma|Ovarian Endometriosis"/>
    <x v="25"/>
    <n v="104"/>
    <s v="https://clinicaltrials.gov/study/NCT05357924"/>
    <s v="Vienna, Medical University, Austria"/>
    <x v="0"/>
  </r>
  <r>
    <s v="NCT06352840"/>
    <s v="Novel Web-based, Self-directed Intervention for Chronic Pelvic Pain"/>
    <s v="RECRUITING"/>
    <s v="Chronic Pelvic Pain|Endometriosis"/>
    <x v="6"/>
    <n v="125"/>
    <s v="https://clinicaltrials.gov/study/NCT06352840"/>
    <s v="United States, Ann Arbor, Michigan, University"/>
    <x v="17"/>
  </r>
  <r>
    <s v="NCT04179149"/>
    <s v="Enriched Environments in Endometriosis"/>
    <s v="COMPLETED"/>
    <s v="Endometriosis-related Pain|Endometriosis|Pelvic Pain|Quality of Life|Inflammation Pelvic"/>
    <x v="35"/>
    <n v="80"/>
    <s v="https://clinicaltrials.gov/study/NCT04179149"/>
    <s v="School Foundation, Ponce, Ponce Medical, Puerto Rico"/>
    <x v="0"/>
  </r>
  <r>
    <s v="NCT06142214"/>
    <s v="Relationship Between Pan Immune Inflammatory Index and Endometriosis"/>
    <s v="ACTIVE_NOT_RECRUITING"/>
    <s v="Relationship Between Pan Immune Inflammatory Index and Endometriosis and Endometriosis Stages"/>
    <x v="3"/>
    <n v="200"/>
    <s v="https://clinicaltrials.gov/study/NCT06142214"/>
    <s v="City Hospital, Turkey, Ankara, Ankara Etlik, Yenimahalle"/>
    <x v="0"/>
  </r>
  <r>
    <s v="NCT04448366"/>
    <s v="Cognitive Behavioral Therapy in Endometriosis"/>
    <s v="ACTIVE_NOT_RECRUITING"/>
    <s v="Endometriosis|Quality of Life|Pain"/>
    <x v="14"/>
    <n v="100"/>
    <s v="https://clinicaltrials.gov/study/NCT04448366"/>
    <s v="Medical Center, Gelderland, Rijnstate Hospital, Arnhem, Catharina Hospital, Noord, Netherlands, Radboud University, Brabant, Eindhoven, Nijmegen"/>
    <x v="0"/>
  </r>
  <r>
    <s v="NCT03948828"/>
    <s v="Clinical Study of NK Cells in the Treatment of Severe Endometriosis"/>
    <s v="UNKNOWN"/>
    <s v="NK Cell Mediated Immunity|Endometriosis"/>
    <x v="9"/>
    <n v="60"/>
    <s v="https://clinicaltrials.gov/study/NCT03948828"/>
    <s v="Shenzhen People, Shenzhen, Guangdong, Hospital, China"/>
    <x v="0"/>
  </r>
  <r>
    <s v="NCT06209346"/>
    <s v="Multimodal Physiotherapy Based on Tele-rehabilitation in Chronic Pelvic Pain Associated With Endometriosis"/>
    <s v="RECRUITING"/>
    <s v="Endometriosis|Chronic Pelvic Pain Syndrome"/>
    <x v="28"/>
    <n v="66"/>
    <s v="https://clinicaltrials.gov/study/NCT06209346"/>
    <s v="Madrid, Henares, University, Physiotherapy, Spain"/>
    <x v="0"/>
  </r>
  <r>
    <s v="NCT06147687"/>
    <s v="Machine Learning for Early Diagnosis of Endometriosis(MLEndo)"/>
    <s v="RECRUITING"/>
    <s v="Endometriosis|Pelvic Pain|Infertility, Female"/>
    <x v="21"/>
    <n v="10000"/>
    <s v="https://clinicaltrials.gov/study/NCT06147687"/>
    <s v="Semmelweis University, Hungary, Budapest, Bokor Attila"/>
    <x v="0"/>
  </r>
  <r>
    <s v="NCT04423744"/>
    <s v="Study to Gather Information on the Influence of BAY1817080 on the Electrical Activity of the Heart Recorded by an Electrocardiogram in Healthy Male and Female Participants"/>
    <s v="COMPLETED"/>
    <s v="Cough|Endometriosis|Overactive Bladder"/>
    <x v="16"/>
    <n v="42"/>
    <s v="https://clinicaltrials.gov/study/NCT04423744"/>
    <s v="Mannheim, Clinical Research, Services Mannheim, Baden, Germany"/>
    <x v="0"/>
  </r>
  <r>
    <s v="NCT04370444"/>
    <s v="Pathways for Patient-centered Diagnosis and Management of Endometriosis-associated Deep Dyspareunia"/>
    <s v="COMPLETED"/>
    <s v="Endometriosis-related Pain|Dyspareunia Deep"/>
    <x v="0"/>
    <n v="30"/>
    <s v="https://clinicaltrials.gov/study/NCT04370444"/>
    <s v="British Columbia, Vancouver, Canada, Hospital, Women"/>
    <x v="0"/>
  </r>
  <r>
    <s v="NCT06212349"/>
    <s v="Therapeutic-educational Physiotherapy on Pain, Physical-functionality and Quality of Life in Women With Endometriosis."/>
    <s v="RECRUITING"/>
    <s v="Endometriosis|Chronic Pain|Women's Health"/>
    <x v="28"/>
    <n v="62"/>
    <s v="https://clinicaltrials.gov/study/NCT06212349"/>
    <s v="Valencia, Hospital Universitari, Spain, La Fe"/>
    <x v="0"/>
  </r>
  <r>
    <s v="NCT06060756"/>
    <s v="Assessment of the Occurrence of Obstructive Sleep Apnea Hypopnea Syndrome (OSAHS) in Women Suffering from Endometriosis"/>
    <s v="NOT_YET_RECRUITING"/>
    <s v="Endometriosis|Obstructive Sleep Apnea-hypopnea"/>
    <x v="8"/>
    <n v="80"/>
    <s v="https://clinicaltrials.gov/study/NCT06060756"/>
    <m/>
    <x v="0"/>
  </r>
  <r>
    <s v="NCT04355312"/>
    <s v="Using INDOcyanine Green to Analyse Ovarian Vascularization After Ovarian Laparoscopic CYStectomy"/>
    <s v="COMPLETED"/>
    <s v="Ovarian Cysts|Endometriosis|Fertility"/>
    <x v="4"/>
    <n v="51"/>
    <s v="https://clinicaltrials.gov/study/NCT04355312"/>
    <s v="Ferrand, France, Clermont"/>
    <x v="0"/>
  </r>
  <r>
    <s v="NCT02350413"/>
    <s v="Multicenter Italian Validation of EHP-30"/>
    <s v="COMPLETED"/>
    <s v="Endometriosis|Quality of Life"/>
    <x v="1"/>
    <n v="200"/>
    <s v="https://clinicaltrials.gov/study/NCT02350413"/>
    <s v="Obstetrics, Cagliari, Monserrato, University, Italy, Gynecological Department"/>
    <x v="0"/>
  </r>
  <r>
    <s v="NCT06592976"/>
    <s v="Effects of a Multi-strain Oral Probiotic on the Vaginal Microbiota Composition in Healthy Women and Women with Endometriosis"/>
    <s v="ACTIVE_NOT_RECRUITING"/>
    <s v="Endometriosis|Bacterial Vaginosis|Healthy Volunteer"/>
    <x v="1"/>
    <n v="123"/>
    <s v="https://clinicaltrials.gov/study/NCT06592976"/>
    <s v="Lazio, Umberto, Hospital, Rome, University, Italy, Sapienza"/>
    <x v="0"/>
  </r>
  <r>
    <s v="NCT05624567"/>
    <s v="Symptoms and Quality of Life of Patients With Suspected Endometriosis"/>
    <s v="NOT_YET_RECRUITING"/>
    <s v="Endometriosis|Surgery|Pain|Dysmenorrhea|Dyspareunia"/>
    <x v="8"/>
    <n v="800"/>
    <s v="https://clinicaltrials.gov/study/NCT05624567"/>
    <m/>
    <x v="0"/>
  </r>
  <r>
    <s v="NCT06161805"/>
    <s v="Esketamine as Treatment for Chronic Pain Due to Endometriosis: a RCT Study"/>
    <s v="RECRUITING"/>
    <s v="Endometriosis|Chronic Pelvic Pain Syndrome"/>
    <x v="14"/>
    <n v="56"/>
    <s v="https://clinicaltrials.gov/study/NCT06161805"/>
    <s v="Reinier, Nederlandse Endometriose, Netherlands, Delft, Graaf Gasthuis, Kliniek"/>
    <x v="0"/>
  </r>
  <r>
    <s v="NCT06506708"/>
    <s v="Effect of Massage and Hydrotherapy to Improve Well-being and Pain Perception in Endometriosis Patients"/>
    <s v="RECRUITING"/>
    <s v="Endometriosis|Chronic Pelvic Pain Syndrome"/>
    <x v="28"/>
    <n v="44"/>
    <s v="https://clinicaltrials.gov/study/NCT06506708"/>
    <s v="Francisco Artacho, Spain, Granada"/>
    <x v="0"/>
  </r>
  <r>
    <s v="NCT04711408"/>
    <s v="Virtual Reality During Ultrasound Examination of Women With Endometriosis"/>
    <s v="UNKNOWN"/>
    <s v="Chronic Pain|Pelvic Pain|Endometriosis"/>
    <x v="26"/>
    <n v="100"/>
    <s v="https://clinicaltrials.gov/study/NCT04711408"/>
    <s v="Sourasky Medical, Tel Aviv, Lis Maternity, Israel, Hospital, Center"/>
    <x v="0"/>
  </r>
  <r>
    <s v="NCT03376451"/>
    <s v="EndoSearch : Endometriosis Biomarkers"/>
    <s v="UNKNOWN"/>
    <s v="Endometriosis (Diagnosis)|Blood Biomarkers|Endometrium Biomarkers"/>
    <x v="4"/>
    <n v="975"/>
    <s v="https://clinicaltrials.gov/study/NCT03376451"/>
    <s v="Endodiag, France, Paris"/>
    <x v="0"/>
  </r>
  <r>
    <s v="NCT01732432"/>
    <s v="Endometriosis and Frequency of Endometriosis-associated Ovarian Carcinomas (EAOC)"/>
    <s v="WITHDRAWN"/>
    <s v="Endometrioid Carcinoma|Clear Cell Carcinoma|Endometriosis"/>
    <x v="8"/>
    <n v="0"/>
    <s v="https://clinicaltrials.gov/study/NCT01732432"/>
    <m/>
    <x v="0"/>
  </r>
  <r>
    <s v="NCT03204682"/>
    <s v="Repetitive Transcranial Magnetic Stimulation as an Analgesic Treatment in Endometriosis Chronic Pain : Feasibility"/>
    <s v="UNKNOWN"/>
    <s v="Deep Endometriosis|Chronic Pelvic Pain"/>
    <x v="4"/>
    <n v="24"/>
    <s v="https://clinicaltrials.gov/study/NCT03204682"/>
    <s v="Ferrand, France, Clermont, Auvergne"/>
    <x v="0"/>
  </r>
  <r>
    <s v="NCT02761382"/>
    <s v="Psychological Pain Treatment in Endometriosis"/>
    <s v="COMPLETED"/>
    <s v="Endometriosis|Pelvic Pain|Chronic Pain"/>
    <x v="7"/>
    <n v="58"/>
    <s v="https://clinicaltrials.gov/study/NCT02761382"/>
    <s v="Aarhus, Gynecology, Department, Denmark, Obstetrics, North Denmark, Copenhagen University, Gynaecology, Copenhagen, Regional Hospital, Hospital, Aarhus University"/>
    <x v="0"/>
  </r>
  <r>
    <s v="NCT05172492"/>
    <s v="Endocare for Pelvic-perineal Pain Related to Endometriosis Used at Home"/>
    <s v="UNKNOWN"/>
    <s v="Endometriosis|Chronic Pain|Pelvic Pain"/>
    <x v="4"/>
    <n v="120"/>
    <s v="https://clinicaltrials.gov/study/NCT05172492"/>
    <s v="Gironde, France, Ducos, Clinique Tivoli, Bordeaux"/>
    <x v="0"/>
  </r>
  <r>
    <s v="NCT03991520"/>
    <s v="Pilot Study of the IL-1 Antagonist Anakinra for the Treatment of Endometriosis Related Symptoms"/>
    <s v="UNKNOWN"/>
    <s v="Endometriosis|Anakinra|Markers of Inflammation"/>
    <x v="6"/>
    <n v="20"/>
    <s v="https://clinicaltrials.gov/study/NCT03991520"/>
    <s v="Reproductive Endocrinology, United States, La Jolla, California"/>
    <x v="12"/>
  </r>
  <r>
    <s v="NCT04916171"/>
    <s v="Determination of the Incidence of Endometriosis and or Adenomyosis in Patients Diagnosed With Polycystic Ovary Syndrome, or the Incidence of Polycystic Ovary Syndrome in Patients Diagnosed With Endometriosis and or Adenomyosis"/>
    <s v="UNKNOWN"/>
    <s v="Endometriosis|Polycystic Ovary Syndrome|Adenomyosis"/>
    <x v="3"/>
    <n v="2450"/>
    <s v="https://clinicaltrials.gov/study/NCT04916171"/>
    <s v="Bahat, Pinar Yalcin, Turkey, Istanbul"/>
    <x v="0"/>
  </r>
  <r>
    <s v="NCT03080558"/>
    <s v="Estimation of Vascularization After Treatment of Deep Rectovaginal Endometriosis Node by Rectal Shaving"/>
    <s v="UNKNOWN"/>
    <s v="Deep Endometriosis|Recto Vaginal Node"/>
    <x v="4"/>
    <n v="30"/>
    <s v="https://clinicaltrials.gov/study/NCT03080558"/>
    <s v="Ferrand, France, Clermont"/>
    <x v="0"/>
  </r>
  <r>
    <s v="NCT04140175"/>
    <s v="A Study of Women Receiving Standard of Care (SOC) for the Treatment of Pelvic Pain Due to Suspected or Confirmed Endometriosis and the Impact on the Disease or Symptom Progression."/>
    <s v="TERMINATED"/>
    <s v="Endometriosis|Chronic Pelvic Pain|Dysmenorrhea"/>
    <x v="6"/>
    <n v="291"/>
    <s v="https://clinicaltrials.gov/study/NCT04140175"/>
    <s v="Staten Island, Complete Healthcare, West Virginia, New Haven, Visions Clinical, Baltimore, Boston Urogynecology, Physician Care, Cambridge, Saint Louis, Kentucky, Maine, Kennestone Women, Saginaw, Health Practice, Aventiv Research, Services, Morgantown, O"/>
    <x v="25"/>
  </r>
  <r>
    <s v="NCT02393482"/>
    <s v="Psychological Impact of Amenorrhea in Women With Endometriosis"/>
    <s v="UNKNOWN"/>
    <s v="Amenorrhea|Endometriosis|Quality of Life"/>
    <x v="1"/>
    <n v="50"/>
    <s v="https://clinicaltrials.gov/study/NCT02393482"/>
    <s v="Obstetrics, Cagliari, Monserrato, University, Italy, Gynecological Department"/>
    <x v="0"/>
  </r>
  <r>
    <s v="NCT05978414"/>
    <s v="Functional Links Between the Temporomandibular Joint and the Pelvis in Gynecology"/>
    <s v="RECRUITING"/>
    <s v="Prolapse; Female|Endometriosis-related Pain"/>
    <x v="33"/>
    <n v="200"/>
    <s v="https://clinicaltrials.gov/study/NCT05978414"/>
    <s v="Physical Education, Poznan, Poznan University, Poland"/>
    <x v="0"/>
  </r>
  <r>
    <s v="NCT00485355"/>
    <s v="Study Comparing Conventional vs. Robotic-assisted Laparoscopic Hysterectomy"/>
    <s v="COMPLETED"/>
    <s v="Uterine Fibroids, Menorrhagia, Endometriosis"/>
    <x v="6"/>
    <n v="27"/>
    <s v="https://clinicaltrials.gov/study/NCT00485355"/>
    <s v="Ohio, United States, Cleveland, Cleveland Clinic"/>
    <x v="1"/>
  </r>
  <r>
    <s v="NCT00865488"/>
    <s v="Evaluation of Adhexil Safety and Efficacy in Prevention and/or Reduction of Adhesions in Gynecological Surgery"/>
    <s v="SUSPENDED"/>
    <s v="Ovarian Cysts|Endometriosis|Adhesions"/>
    <x v="28"/>
    <n v="80"/>
    <s v="https://clinicaltrials.gov/study/NCT00865488"/>
    <s v="Russian Federation, Virginia, Moscow, United States, Valencia, Mexico City, Mexico, Germany, Duisburg, Spain, Richmond"/>
    <x v="0"/>
  </r>
  <r>
    <s v="NCT06495151"/>
    <s v="Endometriosis and Complement System"/>
    <s v="COMPLETED"/>
    <s v="Endometriosis|Complement System|Alternative Complement Pathway"/>
    <x v="3"/>
    <n v="58"/>
    <s v="https://clinicaltrials.gov/study/NCT06495151"/>
    <s v="Ankara Bilkent, Ankara, Turkey, City Hospital"/>
    <x v="0"/>
  </r>
  <r>
    <s v="NCT05348070"/>
    <s v="Comparison of Operated Ruptured and Non-ruptured Endometriomas"/>
    <s v="COMPLETED"/>
    <s v="Endometrioma|Ruptured Endometrioma|Endometriosis Ovary"/>
    <x v="3"/>
    <n v="181"/>
    <s v="https://clinicaltrials.gov/study/NCT05348070"/>
    <s v="Health, Research Hospital, Turkey, Ankara, Republic, Infertility Clinic, Gynecology Training, University Etlik, Turkey Ministry, Health Science"/>
    <x v="0"/>
  </r>
  <r>
    <s v="NCT00318500"/>
    <s v="Study Evaluating the Safety and Efficacy of ERB-041 on Reduction of Symptoms Associated With Endometriosis in Reproductive-Aged Women"/>
    <s v="COMPLETED"/>
    <s v="Dysmenorrhea|Dyspareunia|Endometriosis|Pelvic Pain"/>
    <x v="19"/>
    <n v="150"/>
    <s v="https://clinicaltrials.gov/study/NCT00318500"/>
    <s v="New Port, Nedlands, Capetown, Memphis, Saskatoon, Chandler, Lansdale, Virginia, Miamisburg, Belgium, Ohio, Greenville, San Francisco, Connecticut, Oklahoma City, Calgary, Scotland, Salem, Pennsylvania, Sheffield, Florida, Sydney, Colorado, Halifax, Columb"/>
    <x v="0"/>
  </r>
  <r>
    <s v="NCT05788978"/>
    <s v="Self-Care Behaviors Scale in Endometriosis"/>
    <s v="RECRUITING"/>
    <s v="Endometriosis|Self Care|Behavior|Nursing Role"/>
    <x v="3"/>
    <n v="420"/>
    <s v="https://clinicaltrials.gov/study/NCT05788978"/>
    <s v="Turkey, Tarus, Maltepe, Hamide Arslan"/>
    <x v="0"/>
  </r>
  <r>
    <s v="NCT01738204"/>
    <s v="The Women's Health Study: From Adolescence to Adulthood"/>
    <s v="ACTIVE_NOT_RECRUITING"/>
    <s v="Pelvic Pain|Endometriosis|Dysmenorrhea|Infertility"/>
    <x v="6"/>
    <n v="2000"/>
    <s v="https://clinicaltrials.gov/study/NCT01738204"/>
    <s v="United States, Boston, Hospital, Massachusetts, Boston Children, Women, Brigham"/>
    <x v="11"/>
  </r>
  <r>
    <s v="NCT06219044"/>
    <s v="Evaluation of Ovarian Reserve and Recurrence Rate After DWLS Diode Laser OMA Vaporization"/>
    <s v="COMPLETED"/>
    <s v="Endometrioma|Ovarian Endometriosis|Ovarian Endometrioma"/>
    <x v="1"/>
    <n v="70"/>
    <s v="https://clinicaltrials.gov/study/NCT06219044"/>
    <s v="Obstetrics, Cagliari, Monserrato, University, Italy, Gynecological Department"/>
    <x v="0"/>
  </r>
  <r>
    <s v="NCT06553989"/>
    <s v="Impact on Quality of Life of Osteopathic Visceral Mobilizations After Endometriosis Surgery"/>
    <s v="NOT_YET_RECRUITING"/>
    <s v="Endometriosis|Osteopathy in Diseases Classified Elsewhere"/>
    <x v="4"/>
    <n v="63"/>
    <s v="https://clinicaltrials.gov/study/NCT06553989"/>
    <s v="Ferrand, France, Clermont"/>
    <x v="0"/>
  </r>
  <r>
    <s v="NCT06187558"/>
    <s v="Suspension of the Pelvic and Abdominal Organs During Minimally Invasive Surgery"/>
    <s v="COMPLETED"/>
    <s v="Endometriosis|Pelvic Prolapse|Endometrium Cancer"/>
    <x v="1"/>
    <n v="330"/>
    <s v="https://clinicaltrials.gov/study/NCT06187558"/>
    <s v="Gynecology, Division, Cagliari, Surgical Sciences, Monserrato, Obstetrics Department, University, Italy"/>
    <x v="0"/>
  </r>
  <r>
    <s v="NCT04698109"/>
    <s v="Establishment of the Human Intestinal and Salivary Microbiota Biobank - Gynecological Diseases"/>
    <s v="COMPLETED"/>
    <s v="Cervicovaginitis|Endometriosis|Repeated Implantation Failure"/>
    <x v="1"/>
    <n v="103"/>
    <s v="https://clinicaltrials.gov/study/NCT04698109"/>
    <s v="Sezione, Policlinico, Ginecologia, Universitaria Consorziale, Azienda Ospedaliera, Bari, Dipartimento, Scienze, Ostetricia, Italy"/>
    <x v="0"/>
  </r>
  <r>
    <s v="NCT06041347"/>
    <s v="Learning Curve for the Visualization of Sacral Plexus on TVS"/>
    <s v="NOT_YET_RECRUITING"/>
    <s v="Endometriosis|Nerve Sheath Tumor|Radiculopathy"/>
    <x v="21"/>
    <n v="480"/>
    <s v="https://clinicaltrials.gov/study/NCT06041347"/>
    <s v="Hungary, Budapest"/>
    <x v="0"/>
  </r>
  <r>
    <s v="NCT05863663"/>
    <s v="Chronic Pelvic Pain in Endometriosis"/>
    <s v="COMPLETED"/>
    <s v="Endometriosis|Physical Inactivity|Chronic Pelvic Pain Syndrome|Quality of Life"/>
    <x v="21"/>
    <n v="262"/>
    <s v="https://clinicaltrials.gov/study/NCT05863663"/>
    <s v="Hungary, University"/>
    <x v="0"/>
  </r>
  <r>
    <s v="NCT02098668"/>
    <s v="Mathematical Model for the Human Menstrual Cycle, Endocrinological Diseases and Fertility Treatment-PAEON"/>
    <s v="COMPLETED"/>
    <s v="Polycystic Ovary Syndrome|Endometriosis|Hyperprolactinemia"/>
    <x v="2"/>
    <n v="123"/>
    <s v="https://clinicaltrials.gov/study/NCT02098668"/>
    <s v="University Hospital, Division, Switzerland, Reproductive Endocrinology, Zurich"/>
    <x v="0"/>
  </r>
  <r>
    <s v="NCT04118777"/>
    <s v="Postoperative Narcotic Use After Laparoscopic Gynecologic Surgery"/>
    <s v="WITHDRAWN"/>
    <s v="Pelvic Pain|Endometriosis|Pelvic Prolapse"/>
    <x v="8"/>
    <n v="0"/>
    <s v="https://clinicaltrials.gov/study/NCT04118777"/>
    <m/>
    <x v="0"/>
  </r>
  <r>
    <s v="NCT04023383"/>
    <s v="New Cross Linked Hyaluronan Gel After Deep Infiltrating Endometriosis Surgery"/>
    <s v="COMPLETED"/>
    <s v="Endometriosis|Adhesion|Quality of Life|Surgery"/>
    <x v="8"/>
    <n v="60"/>
    <s v="https://clinicaltrials.gov/study/NCT04023383"/>
    <m/>
    <x v="0"/>
  </r>
  <r>
    <s v="NCT03823833"/>
    <s v="Oocyte Freezing for Fertility Preservation in Benign Ovarian Tumors"/>
    <s v="RECRUITING"/>
    <s v="Endometriosis|Dermoid Cyst|Mucinous Cyst"/>
    <x v="4"/>
    <n v="100"/>
    <s v="https://clinicaltrials.gov/study/NCT03823833"/>
    <s v="Hop Jeanne, France, Lille, Flandre Chu"/>
    <x v="0"/>
  </r>
  <r>
    <s v="NCT04012034"/>
    <s v="Treatment With Radiofrequency in Patients With Chronic Pelvic Pain and History of Endometriosis"/>
    <s v="UNKNOWN"/>
    <s v="Endometriosis|Chronic Pain|Quality of Life"/>
    <x v="28"/>
    <n v="26"/>
    <s v="https://clinicaltrials.gov/study/NCT04012034"/>
    <s v="Hospital Clinic, Spain, Barcelona"/>
    <x v="0"/>
  </r>
  <r>
    <s v="NCT01116440"/>
    <s v="A Safety &amp; Efficacy Study of BGS649 in Women With Refractory Endometriosis"/>
    <s v="TERMINATED"/>
    <s v="Pelvic Pain Associated With Refractory Endometriosis"/>
    <x v="35"/>
    <n v="27"/>
    <s v="https://clinicaltrials.gov/study/NCT01116440"/>
    <s v="Wilmington, Northeast Arkansas, New Haven, Englewood, Precision Trials, South Alabama, Saginaw, Health Practice, Boynton Beach, Virginia, Ponce, Centex Research, Associates, Ohio, Greenville, Connecticut, Yale New, Women, Gynecologic Surgery, Lyndhurst Gy"/>
    <x v="0"/>
  </r>
  <r>
    <s v="NCT05161949"/>
    <s v="Artificial inTelligence in eNdometriosis-related ovArian Cancer and Precision Surgery in eNdometriosis-related ovArian Cancer"/>
    <s v="UNKNOWN"/>
    <s v="Patients With Suspected Ovarian Carcinoma|Non Oncological Patients or With Endometriosis"/>
    <x v="1"/>
    <n v="240"/>
    <s v="https://clinicaltrials.gov/study/NCT05161949"/>
    <s v="Bologna, Azienda Ospedaliera, Universitaria, Bo, Italy"/>
    <x v="0"/>
  </r>
  <r>
    <s v="NCT05402943"/>
    <s v="The Effect of Nursing Care Program on Women With Endometriosis"/>
    <s v="COMPLETED"/>
    <s v="Endometriosis|Quality of Life|Healthy Life Style"/>
    <x v="3"/>
    <n v="46"/>
    <s v="https://clinicaltrials.gov/study/NCT05402943"/>
    <s v="Children Disease, Turkey, Uskudar, Kamil Women, Hospital, Istanbul Zeynep, Istanbul"/>
    <x v="0"/>
  </r>
  <r>
    <s v="NCT03850158"/>
    <s v="Diagnostic Value of ICG in Endometriosis"/>
    <s v="COMPLETED"/>
    <s v="Endometriosis|Laparoscopy|Near Infrared Fluorescence Imaging|Indocyanine Green (ICG)"/>
    <x v="2"/>
    <n v="63"/>
    <s v="https://clinicaltrials.gov/study/NCT03850158"/>
    <s v="University Hospital, Gynecology, Department, Obstetrics, Switzerland, Bern, Inselspital"/>
    <x v="0"/>
  </r>
  <r>
    <s v="NCT04203212"/>
    <s v="BMD Alterations and Bone and Muscle Parameters During Menstrual Cessation With GnRH"/>
    <s v="COMPLETED"/>
    <s v="Endometriosis|Bone Density|Muscle|Bone Metabolism"/>
    <x v="45"/>
    <n v="41"/>
    <s v="https://clinicaltrials.gov/study/NCT04203212"/>
    <s v="Greece, General Military, Hospital"/>
    <x v="0"/>
  </r>
  <r>
    <s v="NCT05861739"/>
    <s v="The Effect of the Self-Care Support Program on Women With Endometriosis"/>
    <s v="NOT_YET_RECRUITING"/>
    <s v="Endometriosis|Quality of Life|Depression|Anxiety|Stress"/>
    <x v="3"/>
    <n v="58"/>
    <s v="https://clinicaltrials.gov/study/NCT05861739"/>
    <s v="Marmara University, Turkey, Istanbul"/>
    <x v="0"/>
  </r>
  <r>
    <s v="NCT04664335"/>
    <s v="Impact of Endometriosis on Pregnancy and Delivery - a Retrospective Cohort Study"/>
    <s v="COMPLETED"/>
    <s v="Endometriosis|Pregnancy Complications|Delivery Complication|Complication|Miscarriage"/>
    <x v="16"/>
    <n v="1762"/>
    <s v="https://clinicaltrials.gov/study/NCT04664335"/>
    <s v="Germany, University Hospital"/>
    <x v="0"/>
  </r>
  <r>
    <s v="NCT04001244"/>
    <s v="Translational Research in Pelvic Pain"/>
    <s v="COMPLETED"/>
    <s v="Endometriosis|Bladder Pain Syndrome|Chronic Pain"/>
    <x v="19"/>
    <n v="787"/>
    <s v="https://clinicaltrials.gov/study/NCT04001244"/>
    <s v="United Kingdom, Porto, Oxfordshire, Oxford, University, Portugal"/>
    <x v="0"/>
  </r>
  <r>
    <s v="NCT04500743"/>
    <s v="Role of Suppression of Endometriosis With Progestins Before IVF-ET"/>
    <s v="COMPLETED"/>
    <s v="IVF|Endometriosis|Pregnancy Rate|Progestins|GnRH-analogue"/>
    <x v="18"/>
    <n v="134"/>
    <s v="https://clinicaltrials.gov/study/NCT04500743"/>
    <s v="Egypt, Minya, Minia Infertility"/>
    <x v="0"/>
  </r>
  <r>
    <s v="NCT02160483"/>
    <s v="Functional Brain Imaging and Psychological Testing in Women With Chronic Pelvic Pain"/>
    <s v="WITHDRAWN"/>
    <s v="Pelvis Pain Chronic|Endometriosis of Uterus"/>
    <x v="47"/>
    <n v="0"/>
    <s v="https://clinicaltrials.gov/study/NCT02160483"/>
    <s v="Children, Women, Hospital, Singapore"/>
    <x v="0"/>
  </r>
  <r>
    <s v="NCT01468935"/>
    <s v="Bone Marrow Cell Engraftment of the Uterus and Genetic Studies of Reproductive Functioning"/>
    <s v="COMPLETED"/>
    <s v="Endometriosis|Stem Cell Transplant|Healthy Volunteers"/>
    <x v="6"/>
    <n v="79"/>
    <s v="https://clinicaltrials.gov/study/NCT01468935"/>
    <s v="National Institutes, Rockville Pike, Maryland, United States, Bethesda, Health Clinical, Center"/>
    <x v="18"/>
  </r>
  <r>
    <s v="NCT04166825"/>
    <s v="Ovarian Hyperstimulation and Fibrin Clot Properties."/>
    <s v="UNKNOWN"/>
    <s v="Fibrin Blood Clot|Infertility, Female|Endometriosis"/>
    <x v="33"/>
    <n v="300"/>
    <s v="https://clinicaltrials.gov/study/NCT04166825"/>
    <s v="Jagiellonian University, Department, Poland, Medical College, Gynecological Endocrinology"/>
    <x v="0"/>
  </r>
  <r>
    <s v="NCT00894946"/>
    <s v="The In Vitro Fertilization - Lipiodol Uterine Bathing Effect Study"/>
    <s v="UNKNOWN"/>
    <s v="Endometriosis|In Vitro Fertilization Implantation Failure"/>
    <x v="48"/>
    <n v="350"/>
    <s v="https://clinicaltrials.gov/study/NCT00894946"/>
    <s v="New Zealand, Auckland, University"/>
    <x v="0"/>
  </r>
  <r>
    <s v="NCT04294017"/>
    <s v="CellAdhesionMolecule EndometriosisRatio - CAMERA"/>
    <s v="UNKNOWN"/>
    <s v="Endometriosis (Diagnosis)|Identification of Biomarkers in Serum"/>
    <x v="25"/>
    <n v="300"/>
    <s v="https://clinicaltrials.gov/study/NCT04294017"/>
    <s v="Vienna, Medical University, Austria"/>
    <x v="0"/>
  </r>
  <r>
    <s v="NCT00001850"/>
    <s v="Evaluation of Women With Endocrine and Reproductive-Related Conditions"/>
    <s v="TERMINATED"/>
    <s v="Endocrine Disease|Infertility|Leiomyoma|Endometriosis|Fibroids"/>
    <x v="6"/>
    <n v="833"/>
    <s v="https://clinicaltrials.gov/study/NCT00001850"/>
    <s v="National Institutes, Maryland, United States, Bethesda, Health Clinical, Center"/>
    <x v="18"/>
  </r>
  <r>
    <s v="NCT03784976"/>
    <s v="Iyengar Yoga Therapy for Dysmenorrhea and Endometriosis"/>
    <s v="UNKNOWN"/>
    <s v="Secondary Dysmenorrhea|Dysmenorrhea|Dysmenorrhea Secondary|Polycystic Ovary Syndrome|Endometriosis|Fibroid|Menstrual Pain|Menstrual Disorder|Menstrual Discomfort"/>
    <x v="6"/>
    <n v="90"/>
    <s v="https://clinicaltrials.gov/study/NCT03784976"/>
    <s v="Iyengar Yoga, United States, Illinois, Urbana, Center"/>
    <x v="15"/>
  </r>
  <r>
    <s v="NCT02924493"/>
    <s v="Dietary Treatment of Endometriosis-related Irritable Bowel Syndrome"/>
    <s v="COMPLETED"/>
    <s v="Endometriosis|Irritable Bowel Syndrome|Visceral Syndrome|Visceral Hypersensitivity"/>
    <x v="7"/>
    <n v="22"/>
    <s v="https://clinicaltrials.gov/study/NCT02924493"/>
    <s v="Aarhus University, Aarhus, Hospital, Denmark"/>
    <x v="0"/>
  </r>
  <r>
    <s v="NCT05560230"/>
    <s v="Intraoperative Clonidine for Postoperative Pain Management in Patients Undergoing Surgical Treatment for Endometriosis"/>
    <s v="COMPLETED"/>
    <s v="Endometriosis|Postoperative Pain|Pain, Acute|Pain, Acute Postoperative"/>
    <x v="7"/>
    <n v="120"/>
    <s v="https://clinicaltrials.gov/study/NCT05560230"/>
    <s v="Aarhus University, Aarhus, Hospital, Denmark"/>
    <x v="0"/>
  </r>
  <r>
    <s v="NCT03430609"/>
    <s v="Ovarian Function After Use of Various Hemostatic Techniques During Treatment for Endometrioma"/>
    <s v="ACTIVE_NOT_RECRUITING"/>
    <s v="Endometriosis Ovary|Laparoscopy|Ovary; Functional Disturbance|Hemostasis"/>
    <x v="13"/>
    <n v="38"/>
    <s v="https://clinicaltrials.gov/study/NCT03430609"/>
    <s v="Paraiba, Brazil, Universidade Federal, Joao Pessoa"/>
    <x v="0"/>
  </r>
  <r>
    <s v="NCT02511626"/>
    <s v="Quality of Life in Endometriosis - a Case Control Study"/>
    <s v="COMPLETED"/>
    <s v="Endometriosis|Quality of Life|Pain|Sexuality|Anxiety|Depression|Infertility"/>
    <x v="2"/>
    <n v="1267"/>
    <s v="https://clinicaltrials.gov/study/NCT02511626"/>
    <s v="University Hospital, Switzerland, Reproductive Endocrinology, Clinic, Zurich"/>
    <x v="0"/>
  </r>
  <r>
    <s v="NCT00849173"/>
    <s v="Global Study of Women's Health"/>
    <s v="COMPLETED"/>
    <s v="Endometriosis|Infertility|Chronic Pelvic Pain|Tubal Ligation"/>
    <x v="6"/>
    <n v="1459"/>
    <s v="https://clinicaltrials.gov/study/NCT00849173"/>
    <s v="National Institutes, Rockville Pike, Maryland, United States, Bethesda, Health Clinical, Center"/>
    <x v="18"/>
  </r>
  <r>
    <s v="NCT02835391"/>
    <s v="PerClot Compared to Usual Care in Gynaecology Procedures"/>
    <s v="COMPLETED"/>
    <s v="Endometriosis|Ovarian Cyst|Menorrhagia|Cancer|Uterine Fibroids"/>
    <x v="28"/>
    <n v="90"/>
    <s v="https://clinicaltrials.gov/study/NCT02835391"/>
    <s v="Spain, Barcelona, Bellvitge Hospital"/>
    <x v="0"/>
  </r>
  <r>
    <s v="NCT01553201"/>
    <s v="Botulinum Toxin for Pelvic Pain in Women With Endometriosis"/>
    <s v="COMPLETED"/>
    <s v="Endometriosis|Chronic Pelvic Pain|Pelvic Muscle Spasm|Quality of Life"/>
    <x v="6"/>
    <n v="30"/>
    <s v="https://clinicaltrials.gov/study/NCT01553201"/>
    <s v="National Institutes, Rockville Pike, Maryland, United States, Bethesda, Health Clinical, Center"/>
    <x v="18"/>
  </r>
  <r>
    <s v="NCT05206279"/>
    <s v="ICG for Visualization of the Ureters in DIE"/>
    <s v="RECRUITING"/>
    <s v="Visualization of Ureters in Gynecological Surgery|Deep Infiltrative Endometriosis|ICG (Indocyanine Green)|Near Infrared Imaging|Laparoscopy"/>
    <x v="2"/>
    <n v="50"/>
    <s v="https://clinicaltrials.gov/study/NCT05206279"/>
    <s v="Switzerland, Bern, Inselspital"/>
    <x v="0"/>
  </r>
  <r>
    <s v="NCT00090389"/>
    <s v="Acupuncture for Women's Health Conditions"/>
    <s v="COMPLETED"/>
    <s v="Ovarian Neoplasms|Endometriosis|Pelvic Pain|Uterine Neoplasms"/>
    <x v="6"/>
    <n v="50"/>
    <s v="https://clinicaltrials.gov/study/NCT00090389"/>
    <s v="Dana Farber, United States, Boston, Cancer Institute, Massachusetts"/>
    <x v="11"/>
  </r>
  <r>
    <s v="NCT03978013"/>
    <s v="Pomegranate Juice Effect on Oxidative Stress in Infertile Women During IVF Treatment"/>
    <s v="UNKNOWN"/>
    <s v="PCOS|Endometriosis|Advised Maternal Age|Male Factor Infertility"/>
    <x v="8"/>
    <n v="40"/>
    <s v="https://clinicaltrials.gov/study/NCT03978013"/>
    <m/>
    <x v="0"/>
  </r>
  <r>
    <s v="NCT02958423"/>
    <s v="tDCS Versus tsDCS for Endometriosis-related Chronic Pelvic Pain Treatment"/>
    <s v="UNKNOWN"/>
    <s v="Endometriosis|Pelvic Pain|Transcranial Direct Current Stimulation|Spinal Cord Stimulation"/>
    <x v="27"/>
    <n v="20"/>
    <s v="https://clinicaltrials.gov/study/NCT02958423"/>
    <s v="Gynecology, Belgium, Citadelle, Liege, Neurology, Departments"/>
    <x v="0"/>
  </r>
  <r>
    <s v="NCT04567771"/>
    <s v="Comparison of Proton or Intensity Modulated Radiation Therapy After Surgery for Endometrial or Cervical Cancer"/>
    <s v="RECRUITING"/>
    <s v="Cervical Carcinoma|Endometrial Carcinoma|Endometriosis|Pelvic Inflammatory Disease"/>
    <x v="6"/>
    <n v="120"/>
    <s v="https://clinicaltrials.gov/study/NCT04567771"/>
    <s v="Arizona, Jacksonville, Florida, United States, Rochester, Minnesota, Scottsdale, Mayo Clinic"/>
    <x v="10"/>
  </r>
  <r>
    <s v="NCT06020482"/>
    <s v="Molecular Markes of Fibrosis of Endometriosis and Their Use in Predicting Disease Severity"/>
    <s v="RECRUITING"/>
    <s v="Molecular Markers of Fibrosis of Single Types of Endometriosis and Their Use in Predicting Disease Severity"/>
    <x v="44"/>
    <n v="120"/>
    <s v="https://clinicaltrials.gov/study/NCT06020482"/>
    <s v="Czechia, Prague, Hospital, General University"/>
    <x v="0"/>
  </r>
  <r>
    <s v="NCT01581905"/>
    <s v="Study of Conventional Laparoscopic Hysterectomy Versus Robot-Assisted Laparoscopic Hysterectomy at a Teaching Institution"/>
    <s v="TERMINATED"/>
    <s v="Menorrhagia|Dysfunctional Uterine Bleeding|Leiomyoma|Pelvic Pain|Endometriosis"/>
    <x v="6"/>
    <n v="98"/>
    <s v="https://clinicaltrials.gov/study/NCT01581905"/>
    <s v="Milton, Hershey Medical, United States, Penn State, Pennsylvania, Hershey, Center"/>
    <x v="2"/>
  </r>
  <r>
    <s v="NCT01344486"/>
    <s v="Peritoneal Cavity Conditioning Decreases Pain, Inflammation and Adhesions"/>
    <s v="TERMINATED"/>
    <s v="Endometriosis of the Cul-de-sac|Chocolate Cyst of Ovary|Fibroid/Myoma (Uterus/Cervix)"/>
    <x v="27"/>
    <n v="22"/>
    <s v="https://clinicaltrials.gov/study/NCT01344486"/>
    <s v="Belgium, Leuven"/>
    <x v="0"/>
  </r>
  <r>
    <s v="NCT01949597"/>
    <s v="Recurrences After Surgery for Deep Endometriosis Depending on the Involvement of the Surgical Margins in the Specimen"/>
    <s v="WITHDRAWN"/>
    <s v="Deep Endometriosis|Recurrences|Margins in the Specimen|Laparoscopy|Prognosis Factors"/>
    <x v="28"/>
    <n v="0"/>
    <s v="https://clinicaltrials.gov/study/NCT01949597"/>
    <s v="Barcelona, Departamento, Institut Universitari, Dexeus, Spain, Obstetricia Ginecologia"/>
    <x v="0"/>
  </r>
  <r>
    <s v="NCT05298657"/>
    <s v="The Angiotensin-Melatonin Axis in Poor and Hyper Responders for IVF Treatment"/>
    <s v="UNKNOWN"/>
    <s v="Poor Response to Ovulation Induction|PCOS|Endometriosis|Infertility, Female"/>
    <x v="39"/>
    <n v="200"/>
    <s v="https://clinicaltrials.gov/study/NCT05298657"/>
    <s v="Emirate, Abu Dhabi, Emirates, United Arab, Fertility Clinic"/>
    <x v="0"/>
  </r>
  <r>
    <s v="NCT03742843"/>
    <s v="A Multi-omics Study of Adenomyosis"/>
    <s v="UNKNOWN"/>
    <s v="Adenomyosis|Endometriosis|Ectopic Endometrium|Eutopic Endometrium|Genomics|Transcriptomics|Metabolomics"/>
    <x v="9"/>
    <n v="200"/>
    <s v="https://clinicaltrials.gov/study/NCT03742843"/>
    <s v="China, Beijing, Lei Li"/>
    <x v="0"/>
  </r>
  <r>
    <s v="NCT06523530"/>
    <s v="Effect of a GnRH Analog on Hepatic Steatosis"/>
    <s v="NOT_YET_RECRUITING"/>
    <s v="Metabolic Dysfunction-Associated Steatotic Liver Disease|Nonalcoholic Fatty Liver|Endometriosis"/>
    <x v="45"/>
    <n v="62"/>
    <s v="https://clinicaltrials.gov/study/NCT06523530"/>
    <s v="Thessaloniki, General Military, Department, Gynecology, School, Obstetrics, Greece, Medicine, Aristotle University, Hospital"/>
    <x v="0"/>
  </r>
  <r>
    <s v="NCT04184323"/>
    <s v="SIRT-1 Antagonism for Endometrial Receptivity"/>
    <s v="WITHDRAWN"/>
    <s v="Endometriosis|Uterine Diseases|Endometrial Diseases|Infertility Unexplained|Infertility; Female, Nonimplantation"/>
    <x v="6"/>
    <n v="0"/>
    <s v="https://clinicaltrials.gov/study/NCT04184323"/>
    <s v="School, United States, Medicine, Winston, Wake Forest, Salem, North Carolina"/>
    <x v="7"/>
  </r>
  <r>
    <s v="NCT05868057"/>
    <s v="A Clinical Study Evaluating the Relative Bioavailability of SHR7280 Dry Suspension and Tablets"/>
    <s v="COMPLETED"/>
    <s v="Endometriosis, Uterine Fibroids, Male Hormone-sensitive Prostate Cancer, Assisted Reproduction"/>
    <x v="9"/>
    <n v="16"/>
    <s v="https://clinicaltrials.gov/study/NCT05868057"/>
    <s v="Affiliated Hospital, The Second, Guangdong, Guangzhou, University, China, Guangzhou Medical"/>
    <x v="0"/>
  </r>
  <r>
    <s v="NCT04057664"/>
    <s v="A Group Therapy Based on the Bio-psycho-social Treatment Approach for Women With Chronic Pelvic and Chronic Belly Pain"/>
    <s v="RECRUITING"/>
    <s v="Pain, Chronic|Pain, Pelvic|Pain, Abdominal|Depression|Sex Disorder|Endometriosis"/>
    <x v="2"/>
    <n v="35"/>
    <s v="https://clinicaltrials.gov/study/NCT04057664"/>
    <s v="Switzerland, Nottwil, Pain Medicine, Center"/>
    <x v="0"/>
  </r>
  <r>
    <s v="NCT04218487"/>
    <s v="Xuefu-Zhuyu Capsule for the Treatment of &quot;Qizhi Xueyu Zheng&quot; (Qi Stagnation and Blood Stasis Syndrome)"/>
    <s v="RECRUITING"/>
    <s v="Chinese Medicine|Stable Coronary Heart Disease|Chronic Insomnia|Headache|Endometriosis"/>
    <x v="9"/>
    <n v="720"/>
    <s v="https://clinicaltrials.gov/study/NCT04218487"/>
    <s v="Anqing, First Teaching, Jilin, Luohe, Wuhan, People, Hospital, Nanyang Traditional, Nanyang, University, Beijing, Daqing, Tongliao, Chinese Medicine, Traditional Chinese, Tianjin, Medicine, Daqing Oilfield, Anqing Municipal, Heilongjiang, Henan, Hubei, Af"/>
    <x v="0"/>
  </r>
  <r>
    <s v="NCT01793584"/>
    <s v="Surgical Success After Laparoscopic vs Abdominal Hysterectomy"/>
    <s v="COMPLETED"/>
    <s v="Metrorrhagia|Menorrhagia|Leiomyoma|Adenomyosis|Pelvic Pain|Endometriosis|Pelvic Inflammatory Disease"/>
    <x v="6"/>
    <n v="100"/>
    <s v="https://clinicaltrials.gov/study/NCT01793584"/>
    <s v="United States, Texas, Parkland Hospital, Dallas"/>
    <x v="5"/>
  </r>
  <r>
    <s v="NCT01267851"/>
    <s v="Clinical Database and Biobank of Patients With Gynecologic Neoplasms"/>
    <s v="UNKNOWN"/>
    <s v="Cervical Cancer|Ovarian Cancer|Endometrial Cancer|Choriocarcinoma|Uterine Myoma|Endometriosis"/>
    <x v="9"/>
    <n v="1600000"/>
    <s v="https://clinicaltrials.gov/study/NCT01267851"/>
    <s v="Tongji Hospital, China, Hubei, Wuhan"/>
    <x v="0"/>
  </r>
  <r>
    <s v="NCT02086318"/>
    <s v="A New Algorithm to Predict Ovarian Age"/>
    <s v="UNKNOWN"/>
    <s v="Infertility|Polycystic Ovary Syndrome|Premature Ovarian Failure (POF)|Ovarian Cysts|Endometriosis"/>
    <x v="1"/>
    <n v="720"/>
    <s v="https://clinicaltrials.gov/study/NCT02086318"/>
    <s v="Gynecology, Obstetrics, Catanzaro, Chair, University, Italy"/>
    <x v="0"/>
  </r>
  <r>
    <s v="NCT00119925"/>
    <s v="SPRING'-Study: &quot;Subfertility Guidelines: Patient Related Implementation in the Netherlands Among Gynaecologists&quot;"/>
    <s v="UNKNOWN"/>
    <s v="Male Infertility|Female Infertility|Ovarian Hyperstimulation Syndrome|Premature Ovarian Failure|Endometriosis"/>
    <x v="14"/>
    <n v="5200"/>
    <s v="https://clinicaltrials.gov/study/NCT00119925"/>
    <s v="Veldhoven, Zevenaar, Arnhem, Doetinchem, Nijmegen Medical, Ede, Antonius Ziekenhuis, Netherlands, Ziekenhuis, Bosch, Oss, Mortel, Tiel, Bernhoven Ziekenhuis, Maxima Medisch, Streekziekenhuis Zevenaar, Radboud University, Ziekenhuis Gelderse, Maasziekenhui"/>
    <x v="0"/>
  </r>
  <r>
    <s v="NCT02214550"/>
    <s v="Chronic Pain Risk Associated With Menstrual Period Pain"/>
    <s v="COMPLETED"/>
    <s v="Cystitis, Interstitial|Dysmenorrhea|Migraine Disorders|Pelvic Pain|Endometriosis|Visceral Pain|Chronic Pain"/>
    <x v="6"/>
    <n v="353"/>
    <s v="https://clinicaltrials.gov/study/NCT02214550"/>
    <s v="University Health, United States, System, Evanston, Illinois"/>
    <x v="15"/>
  </r>
  <r>
    <s v="NCT04172272"/>
    <s v="The Influence of TAP Block in the Control of Postoperative Pain After Laparotomy for Gynecological Procedures"/>
    <s v="UNKNOWN"/>
    <s v="Leiomyoma|Pelvic Organ Prolapse|Abnormal Uterine Bleeding|Chronic Pain|Premalignant Lesion|Endometriosis"/>
    <x v="43"/>
    <n v="75"/>
    <s v="https://clinicaltrials.gov/study/NCT04172272"/>
    <s v="Clinical, Croatia, Rijeka, Pula"/>
    <x v="0"/>
  </r>
  <r>
    <s v="NCT02812186"/>
    <s v="Deep Versus Moderate Neuromuscular Blockade During Laparoscopic Surgery"/>
    <s v="COMPLETED"/>
    <s v="Cholecystitis|Endometriosis|Bowel Obstruction|Fibroids|Prostate Cancer|Chronic Kidney Disease|Uterine Prolapse"/>
    <x v="6"/>
    <n v="79"/>
    <s v="https://clinicaltrials.gov/study/NCT02812186"/>
    <s v="University Hospital, New York, United States, Stony Brook"/>
    <x v="6"/>
  </r>
  <r>
    <s v="NCT03927651"/>
    <s v="ICG to Assess Ovarian Perfusion"/>
    <s v="COMPLETED"/>
    <s v="Fibroid Uterus|Endometriosis|Uterus Myoma|Uterine Fibroid|Uterine Adenomyosis|Endometrial Cyst|Uterine Cyst"/>
    <x v="6"/>
    <n v="54"/>
    <s v="https://clinicaltrials.gov/study/NCT03927651"/>
    <s v="Chicago, Erie, United States, Illinois, Northwestern"/>
    <x v="15"/>
  </r>
  <r>
    <s v="NCT04487431"/>
    <s v="A Trial to Learn How a New Liquid Form of BAY1817080 is Tolerated and Taken up by the Body of Healthy Male Participants (Part A). By Labeling BAY1817080 With a Radioactive Substance (Carbon 14) Researchers Want to Learn How the Study Drug is Processed and"/>
    <s v="COMPLETED"/>
    <s v="Endometriosis Related Pain|Overactive Bladder|Diabetic Neuropathic Pain|Refractory or Unexplained Chronic Cough"/>
    <x v="14"/>
    <n v="14"/>
    <s v="https://clinicaltrials.gov/study/NCT04487431"/>
    <s v="Netherlands, Groningen"/>
    <x v="0"/>
  </r>
  <r>
    <s v="NCT04471337"/>
    <s v="Study on the Safety of BAY1817080 How it is Tolerated and the Way the Body Absorbs, Distributes and Gets Rid of the Study Drug Given to Participants With Moderate Renal Impairment and End Stage Renal Disease Requiring Dialysis Compared With Matched Partic"/>
    <s v="COMPLETED"/>
    <s v="Endometriosis Related Pain|Overactive Bladder|Diabetic Neuropathic Pain|Refractory or Unexplained Chronic Cough"/>
    <x v="6"/>
    <n v="32"/>
    <s v="https://clinicaltrials.gov/study/NCT04471337"/>
    <s v="Miami, Clinical Pharmacology, Orlando Clinical, Florida, Research Center, United States, Orlando"/>
    <x v="16"/>
  </r>
  <r>
    <s v="NCT04454424"/>
    <s v="Study on the Safety of BAY1817080, How it is Tolerated and the Way the Body Absorbs, Distributes and Gets Rid of the Study Drug in Participants With Impaired Liver Function or Normal Liver Function"/>
    <s v="COMPLETED"/>
    <s v="Endometriosis Related Pain|Overactive Bladder|Diabetic Neuropathic Pain|Refractory or Unexplained Chronic Cough"/>
    <x v="6"/>
    <n v="37"/>
    <s v="https://clinicaltrials.gov/study/NCT04454424"/>
    <s v="Miami, Clinical Pharmacology, Orlando Clinical, Florida, Research Center, United States, Orlando"/>
    <x v="16"/>
  </r>
  <r>
    <s v="NCT04265781"/>
    <s v="Study on the Safety of Drug BAY1817080 at Different Doses and the Way the Body Absorbs and Eliminates the Drug in Japanese Healthy Adult Male Participants"/>
    <s v="COMPLETED"/>
    <s v="Endometriosis Related Pain|Overactive Bladder|Diabetic Neuropathic Pain|Refractory or Unexplained Chronic Cough"/>
    <x v="38"/>
    <n v="36"/>
    <s v="https://clinicaltrials.gov/study/NCT04265781"/>
    <s v="Hakata Clinic, Japan, Fukuoka"/>
    <x v="0"/>
  </r>
  <r>
    <s v="NCT06392997"/>
    <s v="Evaluation of Salivary RNA in Subjects Scheduled for Surgery for a Gynecologic Pathology"/>
    <s v="NOT_YET_RECRUITING"/>
    <s v="Gynecologic Disease|Gynecologic Cancer|Endometriosis|Ovarian Cancer|Cyst Ovary|Fibroid|Cervical Cancer|Uterine Cancer"/>
    <x v="4"/>
    <n v="2500"/>
    <s v="https://clinicaltrials.gov/study/NCT06392997"/>
    <s v="Seine, France, Paris, American Hospital, Neuilly"/>
    <x v="0"/>
  </r>
  <r>
    <s v="NCT06426316"/>
    <s v="The Role of Cytokines and Regulatory T Lymphocytes in Migraine Pathophysiology."/>
    <s v="NOT_YET_RECRUITING"/>
    <s v="Migraine Disorders|Pain|Autoimmune Diseases|Multiple Sclerosis|Endometriosis|Rheumatoid Arthritis|Crohn Disease|Lupus Erythematosus"/>
    <x v="4"/>
    <n v="396"/>
    <s v="https://clinicaltrials.gov/study/NCT06426316"/>
    <s v="Aura, Clermont, Neurologie, France, Service, Ferrand"/>
    <x v="0"/>
  </r>
  <r>
    <s v="NCT05726786"/>
    <s v="The Role of Preoperative Immunonutrition on Morbidity and Immune Response After Cystectomy (INCyst Trial)"/>
    <s v="RECRUITING"/>
    <s v="Bladder Cancer|Interstitial Cystitis|Painful Bladder Syndrome|Neurogenic Bladder|Hemorrhagic Cystitis|Endometriosis|Bladder Disease"/>
    <x v="2"/>
    <n v="232"/>
    <s v="https://clinicaltrials.gov/study/NCT05726786"/>
    <s v="Lausanne, University Hospital, Rennaz, Riviera, Universitaire Vaudois, Switzerland, Centre Hospitalier, Hospital, Chablais, Bern"/>
    <x v="0"/>
  </r>
  <r>
    <s v="NCT01838122"/>
    <s v="Prevalence of HbA1C in Women With PCOS"/>
    <s v="UNKNOWN"/>
    <s v="Polycystic Ovarian Syndrome|Pelvic Endometriosis|Insulin Resistance|Non-insulin Dependent Diabetes Mellitus|Tubal Obstruction"/>
    <x v="20"/>
    <n v="300"/>
    <s v="https://clinicaltrials.gov/study/NCT01838122"/>
    <s v="Mumbai, India, Fertility Centre, Southern Cross, Maharashtra"/>
    <x v="0"/>
  </r>
  <r>
    <s v="NCT06024109"/>
    <s v="Performance of SYMMCORA® vs. V-Loc® Suture Material in Patients Undergoing Laparoscopic Total Hysterectomy"/>
    <s v="RECRUITING"/>
    <s v="Abnormal Uterine Bleeding|Endometriosis|Uterine Prolapse|Uterine Cancer|Ovarian Cancer|Fallopian Tube Cancer|Cervical Cancer|Endometrial Cancer"/>
    <x v="28"/>
    <n v="132"/>
    <s v="https://clinicaltrials.gov/study/NCT06024109"/>
    <s v="Hospital Sant, Main, Barcelona, Hessen, Joan, Manresa, Frankfurt, Germany, Spain, Klinikum Sachsenhausen"/>
    <x v="0"/>
  </r>
  <r>
    <s v="NCT01628432"/>
    <s v="Effect of Salpingectomy During Conservative Hysterectomy"/>
    <s v="COMPLETED"/>
    <s v="Genital Diseases, Female|Hysterotomy; Affecting Fetus|Leiomyomata Uteri|Adenomyosis, Endometriosis|Dysfunctional Uterine Bleeding|Cervical Dysplasia|Uterine Prolapse"/>
    <x v="4"/>
    <n v="350"/>
    <s v="https://clinicaltrials.gov/study/NCT01628432"/>
    <s v="Tours, Le Kremlin, Lille, Poitiers, Rennes, Angers, France, Lyon, Sud"/>
    <x v="0"/>
  </r>
  <r>
    <s v="NCT04224467"/>
    <s v="The Application of Real-Time Near-infrared Imaging in Gynecological Surgery"/>
    <s v="RECRUITING"/>
    <s v="Cervical Cancer|Ovarian Tumor|Endometrial Carcinoma|Uterine Myomatosis|Adenomyosis|Ovarian Cyst Benign|Ovarian Cyst Malignant|Endometriosis|Uterine Sarcoma"/>
    <x v="9"/>
    <n v="500"/>
    <s v="https://clinicaltrials.gov/study/NCT04224467"/>
    <s v="Southern Medical, Guangdong, Guangzhou, Universtity, China"/>
    <x v="0"/>
  </r>
  <r>
    <s v="NCT03884400"/>
    <s v="Distribution of Biospecimens From Biorepositories/Biobanks for Research Use"/>
    <s v="WITHDRAWN"/>
    <s v="Cancer|Pregnancy Related|Gastro-Intestinal Disorder|Cardio-Respiratory Distress|Women's Health: Endometriosis|Autoimmune Diseases|Nephritis|Healthy|Neuro-Degenerative Disease"/>
    <x v="6"/>
    <n v="0"/>
    <s v="https://clinicaltrials.gov/study/NCT03884400"/>
    <s v="Massachusetts, United States, Lexington"/>
    <x v="11"/>
  </r>
  <r>
    <s v="NCT03844412"/>
    <s v="Vestibulodynia: Understanding Pathophysiology and Determining Appropriate Treatments"/>
    <s v="COMPLETED"/>
    <s v="Vestibulodynia|Temporomandibular Disorder|Fibromyalgia Syndrome|Irritable Bowel Syndrome|Migraines|Tension Headache|Endometriosis|Interstitial Cystitis|Back Pain|Chronic Fatigue Syndrome"/>
    <x v="6"/>
    <n v="223"/>
    <s v="https://clinicaltrials.gov/study/NCT03844412"/>
    <s v="California, United States, Los Angeles, University, North Carolina, Chapel Hill"/>
    <x v="12"/>
  </r>
  <r>
    <s v="NCT01880918"/>
    <s v="A RETROspective Data Collection of comPRESSion Anastomosis Using the ColonRing"/>
    <s v="UNKNOWN"/>
    <s v="Diverticulum, Colon|Colorectal Neoplasms|Crohn Disease|Colitis, Ulcerative|Colostomy|Ileostomy - Stoma|Rectal Prolapse|Intestinal Polyposis|Lymphoma|Endometriosis|Intestinal Volvulus"/>
    <x v="6"/>
    <n v="200"/>
    <s v="https://clinicaltrials.gov/study/NCT01880918"/>
    <s v="Atlamonte Springs, Rectal Surgery, Springfield, Florida, Missouri, Colorectal Department, United States, Suite, Port Charlotte, Colon, Florida Hospital, Murdock Circle, Hospital, Center"/>
    <x v="16"/>
  </r>
  <r>
    <s v="NCT01301417"/>
    <s v="Data Collection of Patients Treated With the ColonRing™ for the Creation of Circular Compression Anastomosis"/>
    <s v="COMPLETED"/>
    <s v="Diverticulum, Colon|Colorectal Neoplasms|Crohn Disease|Colitis, Ulcerative|Colostomy|Ileostomy - Stoma|Rectal Prolapse|Intestinal Polyposis|Lymphoma|Endometriosis|Intestinal Volvulus"/>
    <x v="6"/>
    <n v="171"/>
    <s v="https://clinicaltrials.gov/study/NCT01301417"/>
    <s v="Southern Regional, Medical Center, Georgia, United States, Riverdale"/>
    <x v="26"/>
  </r>
  <r>
    <s v="NCT06472765"/>
    <s v="Vaginal Ecosystem and Network in the United States Study"/>
    <s v="RECRUITING"/>
    <s v="Bacterial Vaginosis|Candidiasis|Urinary Tract Infections|Genitourinary Syndrome of Menopause|Lichen Sclerosus|Lichen Planus|Vulvodynia|Endometriosis|Ureaplasma Infections|Cancer|Desquamative Inflammatory Vaginitis"/>
    <x v="6"/>
    <n v="3250"/>
    <s v="https://clinicaltrials.gov/study/NCT06472765"/>
    <s v="Haven Center, Honolulu, California, Goldman, Hello Climax, Virginia Beach, Tulsa, Oklahoma, Health, Virginia, Healthy Babies, Camel City, Ohio, Oregon, Minnesota, Gary, New York, Winston, Raleigh, Mayfield Heights, Women, Center, Heidi Peterson, Sexual Me"/>
    <x v="12"/>
  </r>
  <r>
    <s v="NCT03285230"/>
    <s v="The French E3N Prospective Cohort Study"/>
    <s v="ACTIVE_NOT_RECRUITING"/>
    <s v="Breast Cancer|Colo-rectal Cancer|Parkinson Disease|Asthma|Diabetes|Inflammatory Bowel Diseases|Melanoma|Endometriosis|Thyroid Cancer|Hypertension|Endometrial Cancer|Crohn Disease|Depression|Cardiovascular Diseases"/>
    <x v="8"/>
    <n v="100000"/>
    <s v="https://clinicaltrials.gov/study/NCT03285230"/>
    <m/>
    <x v="0"/>
  </r>
  <r>
    <s v="NCT04071574"/>
    <s v="Comparative Study on the Efficacy of Ovarian Stimulation Protocols on the Success Rate of ICSI in Female Infertility"/>
    <s v="COMPLETED"/>
    <s v="Female Infertility|Female Infertility Due to Ovulatory Disorder|Premature Ovarian Failure|Polycystic Ovary Syndrome|Female Infertility of Tubal Origin|Ectopic Pregnancy|Salpingitis|Female Infertility Due to Tubal Block|Female Infertility Due to Tubal Occl"/>
    <x v="22"/>
    <n v="200"/>
    <s v="https://clinicaltrials.gov/study/NCT04071574"/>
    <s v="North Lebanon, Tripoli, Lebanese University, Lebanon"/>
    <x v="0"/>
  </r>
  <r>
    <s v="NCT05754190"/>
    <s v="Assessing Symptom and Mood Dynamics in Pain Using the Smartphone Application SOMA"/>
    <s v="RECRUITING"/>
    <s v="Chronic Pain|Acute Pain|Post Operative Pain|Fibromyalgia, Primary|Fibromyalgia, Secondary|Fibromyalgia|Irritable Bowel Syndrome|Chronic Headache Disorder|Chronic Migraine|Chronic Pelvic Pain Syndrome|Temporomandibular Joint Disorders|Endometriosis-related"/>
    <x v="6"/>
    <n v="800"/>
    <s v="https://clinicaltrials.gov/study/NCT05754190"/>
    <s v="Providence, Brown University, United States, Rhode Island"/>
    <x v="27"/>
  </r>
  <r>
    <s v="NCT06072287"/>
    <s v="The Living With a Long-Term Condition Study"/>
    <s v="RECRUITING"/>
    <s v="Asthma|Atrial Fibrillation|Cancer|Cerebrovascular Disorders|Stroke|CKD|Copd|Fibromyalgia|Pain|Heart Diseases|Heart Disease Chronic|Dementia|Diabetes|Epilepsy|Heart Failure|High Blood Pressure|Hypertension|Hiv|AIDS|IBD|IBS|Liver Diseases|Long COVID|Lupus E"/>
    <x v="19"/>
    <n v="600"/>
    <s v="https://clinicaltrials.gov/study/NCT06072287"/>
    <s v="United Kingdom, London, College London, King"/>
    <x v="0"/>
  </r>
  <r>
    <s v="NCT01931644"/>
    <s v="At-Home Research Study for Patients With Autoimmune, Inflammatory, Genetic, Hematological, Infectious, Neurological, CNS, Oncological, Respiratory, Metabolic Conditions"/>
    <s v="COMPLETED"/>
    <s v="All Diagnosed Health Conditions|ADD/ADHD|Alopecia Areata|Ankylosing Spondylitis|Asthma|Atopic Dermatitis Eczema|Beta Thalassemia|Bipolar Disorder|Breast Cancer|Celiac Disease|Cervical Cancer|Chronic Inflammatory Demyelinating Polyneuropathy|Chronic Kidney"/>
    <x v="6"/>
    <n v="17667"/>
    <s v="https://clinicaltrials.gov/study/NCT01931644"/>
    <s v="Sanguine Biosciences, California, United States, Los Angeles"/>
    <x v="12"/>
  </r>
  <r>
    <m/>
    <m/>
    <m/>
    <m/>
    <x v="6"/>
    <m/>
    <m/>
    <m/>
    <x v="1"/>
  </r>
  <r>
    <m/>
    <m/>
    <m/>
    <m/>
    <x v="6"/>
    <m/>
    <m/>
    <m/>
    <x v="16"/>
  </r>
  <r>
    <m/>
    <m/>
    <m/>
    <m/>
    <x v="6"/>
    <m/>
    <m/>
    <m/>
    <x v="4"/>
  </r>
  <r>
    <m/>
    <m/>
    <m/>
    <m/>
    <x v="6"/>
    <m/>
    <m/>
    <m/>
    <x v="28"/>
  </r>
  <r>
    <m/>
    <m/>
    <m/>
    <m/>
    <x v="6"/>
    <m/>
    <m/>
    <m/>
    <x v="26"/>
  </r>
  <r>
    <m/>
    <m/>
    <m/>
    <m/>
    <x v="6"/>
    <m/>
    <m/>
    <m/>
    <x v="18"/>
  </r>
  <r>
    <m/>
    <m/>
    <m/>
    <m/>
    <x v="6"/>
    <m/>
    <m/>
    <m/>
    <x v="6"/>
  </r>
  <r>
    <m/>
    <m/>
    <m/>
    <m/>
    <x v="6"/>
    <m/>
    <m/>
    <m/>
    <x v="1"/>
  </r>
  <r>
    <m/>
    <m/>
    <m/>
    <m/>
    <x v="6"/>
    <m/>
    <m/>
    <m/>
    <x v="2"/>
  </r>
  <r>
    <m/>
    <m/>
    <m/>
    <m/>
    <x v="6"/>
    <m/>
    <m/>
    <m/>
    <x v="9"/>
  </r>
  <r>
    <m/>
    <m/>
    <m/>
    <m/>
    <x v="6"/>
    <m/>
    <m/>
    <m/>
    <x v="8"/>
  </r>
  <r>
    <m/>
    <m/>
    <m/>
    <m/>
    <x v="6"/>
    <m/>
    <m/>
    <m/>
    <x v="28"/>
  </r>
  <r>
    <m/>
    <m/>
    <m/>
    <m/>
    <x v="6"/>
    <m/>
    <m/>
    <m/>
    <x v="4"/>
  </r>
  <r>
    <m/>
    <m/>
    <m/>
    <m/>
    <x v="6"/>
    <m/>
    <m/>
    <m/>
    <x v="16"/>
  </r>
  <r>
    <m/>
    <m/>
    <m/>
    <m/>
    <x v="6"/>
    <m/>
    <m/>
    <m/>
    <x v="26"/>
  </r>
  <r>
    <m/>
    <m/>
    <m/>
    <m/>
    <x v="6"/>
    <m/>
    <m/>
    <m/>
    <x v="15"/>
  </r>
  <r>
    <m/>
    <m/>
    <m/>
    <m/>
    <x v="6"/>
    <m/>
    <m/>
    <m/>
    <x v="20"/>
  </r>
  <r>
    <m/>
    <m/>
    <m/>
    <m/>
    <x v="6"/>
    <m/>
    <m/>
    <m/>
    <x v="18"/>
  </r>
  <r>
    <m/>
    <m/>
    <m/>
    <m/>
    <x v="6"/>
    <m/>
    <m/>
    <m/>
    <x v="29"/>
  </r>
  <r>
    <m/>
    <m/>
    <m/>
    <m/>
    <x v="6"/>
    <m/>
    <m/>
    <m/>
    <x v="6"/>
  </r>
  <r>
    <m/>
    <m/>
    <m/>
    <m/>
    <x v="6"/>
    <m/>
    <m/>
    <m/>
    <x v="1"/>
  </r>
  <r>
    <m/>
    <m/>
    <m/>
    <m/>
    <x v="6"/>
    <m/>
    <m/>
    <m/>
    <x v="30"/>
  </r>
  <r>
    <m/>
    <m/>
    <m/>
    <m/>
    <x v="6"/>
    <m/>
    <m/>
    <m/>
    <x v="2"/>
  </r>
  <r>
    <m/>
    <m/>
    <m/>
    <m/>
    <x v="6"/>
    <m/>
    <m/>
    <m/>
    <x v="5"/>
  </r>
  <r>
    <m/>
    <m/>
    <m/>
    <m/>
    <x v="6"/>
    <m/>
    <m/>
    <m/>
    <x v="19"/>
  </r>
  <r>
    <m/>
    <m/>
    <m/>
    <m/>
    <x v="6"/>
    <m/>
    <m/>
    <m/>
    <x v="10"/>
  </r>
  <r>
    <m/>
    <m/>
    <m/>
    <m/>
    <x v="6"/>
    <m/>
    <m/>
    <m/>
    <x v="31"/>
  </r>
  <r>
    <m/>
    <m/>
    <m/>
    <m/>
    <x v="6"/>
    <m/>
    <m/>
    <m/>
    <x v="12"/>
  </r>
  <r>
    <m/>
    <m/>
    <m/>
    <m/>
    <x v="6"/>
    <m/>
    <m/>
    <m/>
    <x v="22"/>
  </r>
  <r>
    <m/>
    <m/>
    <m/>
    <m/>
    <x v="6"/>
    <m/>
    <m/>
    <m/>
    <x v="16"/>
  </r>
  <r>
    <m/>
    <m/>
    <m/>
    <m/>
    <x v="6"/>
    <m/>
    <m/>
    <m/>
    <x v="32"/>
  </r>
  <r>
    <m/>
    <m/>
    <m/>
    <m/>
    <x v="6"/>
    <m/>
    <m/>
    <m/>
    <x v="15"/>
  </r>
  <r>
    <m/>
    <m/>
    <m/>
    <m/>
    <x v="6"/>
    <m/>
    <m/>
    <m/>
    <x v="33"/>
  </r>
  <r>
    <m/>
    <m/>
    <m/>
    <m/>
    <x v="6"/>
    <m/>
    <m/>
    <m/>
    <x v="14"/>
  </r>
  <r>
    <m/>
    <m/>
    <m/>
    <m/>
    <x v="6"/>
    <m/>
    <m/>
    <m/>
    <x v="34"/>
  </r>
  <r>
    <m/>
    <m/>
    <m/>
    <m/>
    <x v="6"/>
    <m/>
    <m/>
    <m/>
    <x v="35"/>
  </r>
  <r>
    <m/>
    <m/>
    <m/>
    <m/>
    <x v="6"/>
    <m/>
    <m/>
    <m/>
    <x v="6"/>
  </r>
  <r>
    <m/>
    <m/>
    <m/>
    <m/>
    <x v="6"/>
    <m/>
    <m/>
    <m/>
    <x v="1"/>
  </r>
  <r>
    <m/>
    <m/>
    <m/>
    <m/>
    <x v="6"/>
    <m/>
    <m/>
    <m/>
    <x v="21"/>
  </r>
  <r>
    <m/>
    <m/>
    <m/>
    <m/>
    <x v="6"/>
    <m/>
    <m/>
    <m/>
    <x v="5"/>
  </r>
  <r>
    <m/>
    <m/>
    <m/>
    <m/>
    <x v="6"/>
    <m/>
    <m/>
    <m/>
    <x v="9"/>
  </r>
  <r>
    <m/>
    <m/>
    <m/>
    <m/>
    <x v="6"/>
    <m/>
    <m/>
    <m/>
    <x v="4"/>
  </r>
  <r>
    <m/>
    <m/>
    <m/>
    <m/>
    <x v="6"/>
    <m/>
    <m/>
    <m/>
    <x v="22"/>
  </r>
  <r>
    <m/>
    <m/>
    <m/>
    <m/>
    <x v="6"/>
    <m/>
    <m/>
    <m/>
    <x v="11"/>
  </r>
  <r>
    <m/>
    <m/>
    <m/>
    <m/>
    <x v="6"/>
    <m/>
    <m/>
    <m/>
    <x v="2"/>
  </r>
  <r>
    <m/>
    <m/>
    <m/>
    <m/>
    <x v="6"/>
    <m/>
    <m/>
    <m/>
    <x v="10"/>
  </r>
  <r>
    <m/>
    <m/>
    <m/>
    <m/>
    <x v="6"/>
    <m/>
    <m/>
    <m/>
    <x v="16"/>
  </r>
  <r>
    <m/>
    <m/>
    <m/>
    <m/>
    <x v="6"/>
    <m/>
    <m/>
    <m/>
    <x v="15"/>
  </r>
  <r>
    <m/>
    <m/>
    <m/>
    <m/>
    <x v="6"/>
    <m/>
    <m/>
    <m/>
    <x v="20"/>
  </r>
  <r>
    <m/>
    <m/>
    <m/>
    <m/>
    <x v="6"/>
    <m/>
    <m/>
    <m/>
    <x v="12"/>
  </r>
  <r>
    <m/>
    <m/>
    <m/>
    <m/>
    <x v="6"/>
    <m/>
    <m/>
    <m/>
    <x v="7"/>
  </r>
  <r>
    <m/>
    <m/>
    <m/>
    <m/>
    <x v="6"/>
    <m/>
    <m/>
    <m/>
    <x v="5"/>
  </r>
  <r>
    <m/>
    <m/>
    <m/>
    <m/>
    <x v="6"/>
    <m/>
    <m/>
    <m/>
    <x v="36"/>
  </r>
  <r>
    <m/>
    <m/>
    <m/>
    <m/>
    <x v="6"/>
    <m/>
    <m/>
    <m/>
    <x v="9"/>
  </r>
  <r>
    <m/>
    <m/>
    <m/>
    <m/>
    <x v="6"/>
    <m/>
    <m/>
    <m/>
    <x v="4"/>
  </r>
  <r>
    <m/>
    <m/>
    <m/>
    <m/>
    <x v="6"/>
    <m/>
    <m/>
    <m/>
    <x v="10"/>
  </r>
  <r>
    <m/>
    <m/>
    <m/>
    <m/>
    <x v="6"/>
    <m/>
    <m/>
    <m/>
    <x v="22"/>
  </r>
  <r>
    <m/>
    <m/>
    <m/>
    <m/>
    <x v="6"/>
    <m/>
    <m/>
    <m/>
    <x v="16"/>
  </r>
  <r>
    <m/>
    <m/>
    <m/>
    <m/>
    <x v="6"/>
    <m/>
    <m/>
    <m/>
    <x v="26"/>
  </r>
  <r>
    <m/>
    <m/>
    <m/>
    <m/>
    <x v="6"/>
    <m/>
    <m/>
    <m/>
    <x v="15"/>
  </r>
  <r>
    <m/>
    <m/>
    <m/>
    <m/>
    <x v="6"/>
    <m/>
    <m/>
    <m/>
    <x v="33"/>
  </r>
  <r>
    <m/>
    <m/>
    <m/>
    <m/>
    <x v="6"/>
    <m/>
    <m/>
    <m/>
    <x v="37"/>
  </r>
  <r>
    <m/>
    <m/>
    <m/>
    <m/>
    <x v="6"/>
    <m/>
    <m/>
    <m/>
    <x v="18"/>
  </r>
  <r>
    <m/>
    <m/>
    <m/>
    <m/>
    <x v="6"/>
    <m/>
    <m/>
    <m/>
    <x v="17"/>
  </r>
  <r>
    <m/>
    <m/>
    <m/>
    <m/>
    <x v="6"/>
    <m/>
    <m/>
    <m/>
    <x v="3"/>
  </r>
  <r>
    <m/>
    <m/>
    <m/>
    <m/>
    <x v="6"/>
    <m/>
    <m/>
    <m/>
    <x v="14"/>
  </r>
  <r>
    <m/>
    <m/>
    <m/>
    <m/>
    <x v="6"/>
    <m/>
    <m/>
    <m/>
    <x v="35"/>
  </r>
  <r>
    <m/>
    <m/>
    <m/>
    <m/>
    <x v="6"/>
    <m/>
    <m/>
    <m/>
    <x v="29"/>
  </r>
  <r>
    <m/>
    <m/>
    <m/>
    <m/>
    <x v="6"/>
    <m/>
    <m/>
    <m/>
    <x v="7"/>
  </r>
  <r>
    <m/>
    <m/>
    <m/>
    <m/>
    <x v="6"/>
    <m/>
    <m/>
    <m/>
    <x v="38"/>
  </r>
  <r>
    <m/>
    <m/>
    <m/>
    <m/>
    <x v="6"/>
    <m/>
    <m/>
    <m/>
    <x v="1"/>
  </r>
  <r>
    <m/>
    <m/>
    <m/>
    <m/>
    <x v="6"/>
    <m/>
    <m/>
    <m/>
    <x v="24"/>
  </r>
  <r>
    <m/>
    <m/>
    <m/>
    <m/>
    <x v="6"/>
    <m/>
    <m/>
    <m/>
    <x v="21"/>
  </r>
  <r>
    <m/>
    <m/>
    <m/>
    <m/>
    <x v="6"/>
    <m/>
    <m/>
    <m/>
    <x v="5"/>
  </r>
  <r>
    <m/>
    <m/>
    <m/>
    <m/>
    <x v="6"/>
    <m/>
    <m/>
    <m/>
    <x v="36"/>
  </r>
  <r>
    <m/>
    <m/>
    <m/>
    <m/>
    <x v="6"/>
    <m/>
    <m/>
    <m/>
    <x v="9"/>
  </r>
  <r>
    <m/>
    <m/>
    <m/>
    <m/>
    <x v="6"/>
    <m/>
    <m/>
    <m/>
    <x v="39"/>
  </r>
  <r>
    <m/>
    <m/>
    <m/>
    <m/>
    <x v="6"/>
    <m/>
    <m/>
    <m/>
    <x v="10"/>
  </r>
  <r>
    <m/>
    <m/>
    <m/>
    <m/>
    <x v="6"/>
    <m/>
    <m/>
    <m/>
    <x v="16"/>
  </r>
  <r>
    <m/>
    <m/>
    <m/>
    <m/>
    <x v="6"/>
    <m/>
    <m/>
    <m/>
    <x v="7"/>
  </r>
  <r>
    <m/>
    <m/>
    <m/>
    <m/>
    <x v="6"/>
    <m/>
    <m/>
    <m/>
    <x v="1"/>
  </r>
  <r>
    <m/>
    <m/>
    <m/>
    <m/>
    <x v="6"/>
    <m/>
    <m/>
    <m/>
    <x v="5"/>
  </r>
  <r>
    <m/>
    <m/>
    <m/>
    <m/>
    <x v="6"/>
    <m/>
    <m/>
    <m/>
    <x v="10"/>
  </r>
  <r>
    <m/>
    <m/>
    <m/>
    <m/>
    <x v="6"/>
    <m/>
    <m/>
    <m/>
    <x v="31"/>
  </r>
  <r>
    <m/>
    <m/>
    <m/>
    <m/>
    <x v="6"/>
    <m/>
    <m/>
    <m/>
    <x v="16"/>
  </r>
  <r>
    <m/>
    <m/>
    <m/>
    <m/>
    <x v="6"/>
    <m/>
    <m/>
    <m/>
    <x v="40"/>
  </r>
  <r>
    <m/>
    <m/>
    <m/>
    <m/>
    <x v="6"/>
    <m/>
    <m/>
    <m/>
    <x v="7"/>
  </r>
  <r>
    <m/>
    <m/>
    <m/>
    <m/>
    <x v="6"/>
    <m/>
    <m/>
    <m/>
    <x v="1"/>
  </r>
  <r>
    <m/>
    <m/>
    <m/>
    <m/>
    <x v="6"/>
    <m/>
    <m/>
    <m/>
    <x v="21"/>
  </r>
  <r>
    <m/>
    <m/>
    <m/>
    <m/>
    <x v="6"/>
    <m/>
    <m/>
    <m/>
    <x v="7"/>
  </r>
  <r>
    <m/>
    <m/>
    <m/>
    <m/>
    <x v="6"/>
    <m/>
    <m/>
    <m/>
    <x v="5"/>
  </r>
  <r>
    <m/>
    <m/>
    <m/>
    <m/>
    <x v="6"/>
    <m/>
    <m/>
    <m/>
    <x v="10"/>
  </r>
  <r>
    <m/>
    <m/>
    <m/>
    <m/>
    <x v="6"/>
    <m/>
    <m/>
    <m/>
    <x v="31"/>
  </r>
  <r>
    <m/>
    <m/>
    <m/>
    <m/>
    <x v="6"/>
    <m/>
    <m/>
    <m/>
    <x v="12"/>
  </r>
  <r>
    <m/>
    <m/>
    <m/>
    <m/>
    <x v="6"/>
    <m/>
    <m/>
    <m/>
    <x v="22"/>
  </r>
  <r>
    <m/>
    <m/>
    <m/>
    <m/>
    <x v="6"/>
    <m/>
    <m/>
    <m/>
    <x v="16"/>
  </r>
  <r>
    <m/>
    <m/>
    <m/>
    <m/>
    <x v="6"/>
    <m/>
    <m/>
    <m/>
    <x v="26"/>
  </r>
  <r>
    <m/>
    <m/>
    <m/>
    <m/>
    <x v="6"/>
    <m/>
    <m/>
    <m/>
    <x v="32"/>
  </r>
  <r>
    <m/>
    <m/>
    <m/>
    <m/>
    <x v="6"/>
    <m/>
    <m/>
    <m/>
    <x v="15"/>
  </r>
  <r>
    <m/>
    <m/>
    <m/>
    <m/>
    <x v="6"/>
    <m/>
    <m/>
    <m/>
    <x v="20"/>
  </r>
  <r>
    <m/>
    <m/>
    <m/>
    <m/>
    <x v="6"/>
    <m/>
    <m/>
    <m/>
    <x v="17"/>
  </r>
  <r>
    <m/>
    <m/>
    <m/>
    <m/>
    <x v="6"/>
    <m/>
    <m/>
    <m/>
    <x v="35"/>
  </r>
  <r>
    <m/>
    <m/>
    <m/>
    <m/>
    <x v="6"/>
    <m/>
    <m/>
    <m/>
    <x v="29"/>
  </r>
  <r>
    <m/>
    <m/>
    <m/>
    <m/>
    <x v="6"/>
    <m/>
    <m/>
    <m/>
    <x v="6"/>
  </r>
  <r>
    <m/>
    <m/>
    <m/>
    <m/>
    <x v="6"/>
    <m/>
    <m/>
    <m/>
    <x v="7"/>
  </r>
  <r>
    <m/>
    <m/>
    <m/>
    <m/>
    <x v="6"/>
    <m/>
    <m/>
    <m/>
    <x v="1"/>
  </r>
  <r>
    <m/>
    <m/>
    <m/>
    <m/>
    <x v="6"/>
    <m/>
    <m/>
    <m/>
    <x v="30"/>
  </r>
  <r>
    <m/>
    <m/>
    <m/>
    <m/>
    <x v="6"/>
    <m/>
    <m/>
    <m/>
    <x v="2"/>
  </r>
  <r>
    <m/>
    <m/>
    <m/>
    <m/>
    <x v="6"/>
    <m/>
    <m/>
    <m/>
    <x v="21"/>
  </r>
  <r>
    <m/>
    <m/>
    <m/>
    <m/>
    <x v="6"/>
    <m/>
    <m/>
    <m/>
    <x v="13"/>
  </r>
  <r>
    <m/>
    <m/>
    <m/>
    <m/>
    <x v="6"/>
    <m/>
    <m/>
    <m/>
    <x v="5"/>
  </r>
  <r>
    <m/>
    <m/>
    <m/>
    <m/>
    <x v="6"/>
    <m/>
    <m/>
    <m/>
    <x v="36"/>
  </r>
  <r>
    <m/>
    <m/>
    <m/>
    <m/>
    <x v="6"/>
    <m/>
    <m/>
    <m/>
    <x v="9"/>
  </r>
  <r>
    <m/>
    <m/>
    <m/>
    <m/>
    <x v="6"/>
    <m/>
    <m/>
    <m/>
    <x v="31"/>
  </r>
  <r>
    <m/>
    <m/>
    <m/>
    <m/>
    <x v="6"/>
    <m/>
    <m/>
    <m/>
    <x v="16"/>
  </r>
  <r>
    <m/>
    <m/>
    <m/>
    <m/>
    <x v="6"/>
    <m/>
    <m/>
    <m/>
    <x v="37"/>
  </r>
  <r>
    <m/>
    <m/>
    <m/>
    <m/>
    <x v="6"/>
    <m/>
    <m/>
    <m/>
    <x v="21"/>
  </r>
  <r>
    <m/>
    <m/>
    <m/>
    <m/>
    <x v="6"/>
    <m/>
    <m/>
    <m/>
    <x v="5"/>
  </r>
  <r>
    <m/>
    <m/>
    <m/>
    <m/>
    <x v="6"/>
    <m/>
    <m/>
    <m/>
    <x v="36"/>
  </r>
  <r>
    <m/>
    <m/>
    <m/>
    <m/>
    <x v="6"/>
    <m/>
    <m/>
    <m/>
    <x v="9"/>
  </r>
  <r>
    <m/>
    <m/>
    <m/>
    <m/>
    <x v="6"/>
    <m/>
    <m/>
    <m/>
    <x v="17"/>
  </r>
  <r>
    <m/>
    <m/>
    <m/>
    <m/>
    <x v="6"/>
    <m/>
    <m/>
    <m/>
    <x v="19"/>
  </r>
  <r>
    <m/>
    <m/>
    <m/>
    <m/>
    <x v="6"/>
    <m/>
    <m/>
    <m/>
    <x v="10"/>
  </r>
  <r>
    <m/>
    <m/>
    <m/>
    <m/>
    <x v="6"/>
    <m/>
    <m/>
    <m/>
    <x v="12"/>
  </r>
  <r>
    <m/>
    <m/>
    <m/>
    <m/>
    <x v="6"/>
    <m/>
    <m/>
    <m/>
    <x v="22"/>
  </r>
  <r>
    <m/>
    <m/>
    <m/>
    <m/>
    <x v="6"/>
    <m/>
    <m/>
    <m/>
    <x v="4"/>
  </r>
  <r>
    <m/>
    <m/>
    <m/>
    <m/>
    <x v="6"/>
    <m/>
    <m/>
    <m/>
    <x v="16"/>
  </r>
  <r>
    <m/>
    <m/>
    <m/>
    <m/>
    <x v="6"/>
    <m/>
    <m/>
    <m/>
    <x v="26"/>
  </r>
  <r>
    <m/>
    <m/>
    <m/>
    <m/>
    <x v="6"/>
    <m/>
    <m/>
    <m/>
    <x v="32"/>
  </r>
  <r>
    <m/>
    <m/>
    <m/>
    <m/>
    <x v="6"/>
    <m/>
    <m/>
    <m/>
    <x v="15"/>
  </r>
  <r>
    <m/>
    <m/>
    <m/>
    <m/>
    <x v="6"/>
    <m/>
    <m/>
    <m/>
    <x v="23"/>
  </r>
  <r>
    <m/>
    <m/>
    <m/>
    <m/>
    <x v="6"/>
    <m/>
    <m/>
    <m/>
    <x v="37"/>
  </r>
  <r>
    <m/>
    <m/>
    <m/>
    <m/>
    <x v="6"/>
    <m/>
    <m/>
    <m/>
    <x v="18"/>
  </r>
  <r>
    <m/>
    <m/>
    <m/>
    <m/>
    <x v="6"/>
    <m/>
    <m/>
    <m/>
    <x v="17"/>
  </r>
  <r>
    <m/>
    <m/>
    <m/>
    <m/>
    <x v="6"/>
    <m/>
    <m/>
    <m/>
    <x v="41"/>
  </r>
  <r>
    <m/>
    <m/>
    <m/>
    <m/>
    <x v="6"/>
    <m/>
    <m/>
    <m/>
    <x v="14"/>
  </r>
  <r>
    <m/>
    <m/>
    <m/>
    <m/>
    <x v="6"/>
    <m/>
    <m/>
    <m/>
    <x v="42"/>
  </r>
  <r>
    <m/>
    <m/>
    <m/>
    <m/>
    <x v="6"/>
    <m/>
    <m/>
    <m/>
    <x v="35"/>
  </r>
  <r>
    <m/>
    <m/>
    <m/>
    <m/>
    <x v="6"/>
    <m/>
    <m/>
    <m/>
    <x v="29"/>
  </r>
  <r>
    <m/>
    <m/>
    <m/>
    <m/>
    <x v="6"/>
    <m/>
    <m/>
    <m/>
    <x v="7"/>
  </r>
  <r>
    <m/>
    <m/>
    <m/>
    <m/>
    <x v="6"/>
    <m/>
    <m/>
    <m/>
    <x v="1"/>
  </r>
  <r>
    <m/>
    <m/>
    <m/>
    <m/>
    <x v="6"/>
    <m/>
    <m/>
    <m/>
    <x v="2"/>
  </r>
  <r>
    <m/>
    <m/>
    <m/>
    <m/>
    <x v="6"/>
    <m/>
    <m/>
    <m/>
    <x v="21"/>
  </r>
  <r>
    <m/>
    <m/>
    <m/>
    <m/>
    <x v="6"/>
    <m/>
    <m/>
    <m/>
    <x v="18"/>
  </r>
  <r>
    <m/>
    <m/>
    <m/>
    <m/>
    <x v="6"/>
    <m/>
    <m/>
    <m/>
    <x v="13"/>
  </r>
  <r>
    <m/>
    <m/>
    <m/>
    <m/>
    <x v="6"/>
    <m/>
    <m/>
    <m/>
    <x v="5"/>
  </r>
  <r>
    <m/>
    <m/>
    <m/>
    <m/>
    <x v="6"/>
    <m/>
    <m/>
    <m/>
    <x v="36"/>
  </r>
  <r>
    <m/>
    <m/>
    <m/>
    <m/>
    <x v="6"/>
    <m/>
    <m/>
    <m/>
    <x v="9"/>
  </r>
  <r>
    <m/>
    <m/>
    <m/>
    <m/>
    <x v="6"/>
    <m/>
    <m/>
    <m/>
    <x v="4"/>
  </r>
  <r>
    <m/>
    <m/>
    <m/>
    <m/>
    <x v="6"/>
    <m/>
    <m/>
    <m/>
    <x v="10"/>
  </r>
  <r>
    <m/>
    <m/>
    <m/>
    <m/>
    <x v="6"/>
    <m/>
    <m/>
    <m/>
    <x v="31"/>
  </r>
  <r>
    <m/>
    <m/>
    <m/>
    <m/>
    <x v="6"/>
    <m/>
    <m/>
    <m/>
    <x v="12"/>
  </r>
  <r>
    <m/>
    <m/>
    <m/>
    <m/>
    <x v="6"/>
    <m/>
    <m/>
    <m/>
    <x v="8"/>
  </r>
  <r>
    <m/>
    <m/>
    <m/>
    <m/>
    <x v="6"/>
    <m/>
    <m/>
    <m/>
    <x v="16"/>
  </r>
  <r>
    <m/>
    <m/>
    <m/>
    <m/>
    <x v="6"/>
    <m/>
    <m/>
    <m/>
    <x v="32"/>
  </r>
  <r>
    <m/>
    <m/>
    <m/>
    <m/>
    <x v="6"/>
    <m/>
    <m/>
    <m/>
    <x v="15"/>
  </r>
  <r>
    <m/>
    <m/>
    <m/>
    <m/>
    <x v="6"/>
    <m/>
    <m/>
    <m/>
    <x v="40"/>
  </r>
  <r>
    <m/>
    <m/>
    <m/>
    <m/>
    <x v="6"/>
    <m/>
    <m/>
    <m/>
    <x v="23"/>
  </r>
  <r>
    <m/>
    <m/>
    <m/>
    <m/>
    <x v="6"/>
    <m/>
    <m/>
    <m/>
    <x v="37"/>
  </r>
  <r>
    <m/>
    <m/>
    <m/>
    <m/>
    <x v="6"/>
    <m/>
    <m/>
    <m/>
    <x v="18"/>
  </r>
  <r>
    <m/>
    <m/>
    <m/>
    <m/>
    <x v="6"/>
    <m/>
    <m/>
    <m/>
    <x v="17"/>
  </r>
  <r>
    <m/>
    <m/>
    <m/>
    <m/>
    <x v="6"/>
    <m/>
    <m/>
    <m/>
    <x v="3"/>
  </r>
  <r>
    <m/>
    <m/>
    <m/>
    <m/>
    <x v="6"/>
    <m/>
    <m/>
    <m/>
    <x v="6"/>
  </r>
  <r>
    <m/>
    <m/>
    <m/>
    <m/>
    <x v="6"/>
    <m/>
    <m/>
    <m/>
    <x v="7"/>
  </r>
  <r>
    <m/>
    <m/>
    <m/>
    <m/>
    <x v="6"/>
    <m/>
    <m/>
    <m/>
    <x v="2"/>
  </r>
  <r>
    <m/>
    <m/>
    <m/>
    <m/>
    <x v="6"/>
    <m/>
    <m/>
    <m/>
    <x v="21"/>
  </r>
  <r>
    <m/>
    <m/>
    <m/>
    <m/>
    <x v="6"/>
    <m/>
    <m/>
    <m/>
    <x v="5"/>
  </r>
  <r>
    <m/>
    <m/>
    <m/>
    <m/>
    <x v="6"/>
    <m/>
    <m/>
    <m/>
    <x v="36"/>
  </r>
  <r>
    <m/>
    <m/>
    <m/>
    <m/>
    <x v="6"/>
    <m/>
    <m/>
    <m/>
    <x v="4"/>
  </r>
  <r>
    <m/>
    <m/>
    <m/>
    <m/>
    <x v="6"/>
    <m/>
    <m/>
    <m/>
    <x v="18"/>
  </r>
  <r>
    <m/>
    <m/>
    <m/>
    <m/>
    <x v="6"/>
    <m/>
    <m/>
    <m/>
    <x v="19"/>
  </r>
  <r>
    <m/>
    <m/>
    <m/>
    <m/>
    <x v="6"/>
    <m/>
    <m/>
    <m/>
    <x v="10"/>
  </r>
  <r>
    <m/>
    <m/>
    <m/>
    <m/>
    <x v="6"/>
    <m/>
    <m/>
    <m/>
    <x v="12"/>
  </r>
  <r>
    <m/>
    <m/>
    <m/>
    <m/>
    <x v="6"/>
    <m/>
    <m/>
    <m/>
    <x v="22"/>
  </r>
  <r>
    <m/>
    <m/>
    <m/>
    <m/>
    <x v="6"/>
    <m/>
    <m/>
    <m/>
    <x v="8"/>
  </r>
  <r>
    <m/>
    <m/>
    <m/>
    <m/>
    <x v="6"/>
    <m/>
    <m/>
    <m/>
    <x v="28"/>
  </r>
  <r>
    <m/>
    <m/>
    <m/>
    <m/>
    <x v="6"/>
    <m/>
    <m/>
    <m/>
    <x v="16"/>
  </r>
  <r>
    <m/>
    <m/>
    <m/>
    <m/>
    <x v="6"/>
    <m/>
    <m/>
    <m/>
    <x v="26"/>
  </r>
  <r>
    <m/>
    <m/>
    <m/>
    <m/>
    <x v="6"/>
    <m/>
    <m/>
    <m/>
    <x v="32"/>
  </r>
  <r>
    <m/>
    <m/>
    <m/>
    <m/>
    <x v="6"/>
    <m/>
    <m/>
    <m/>
    <x v="15"/>
  </r>
  <r>
    <m/>
    <m/>
    <m/>
    <m/>
    <x v="6"/>
    <m/>
    <m/>
    <m/>
    <x v="33"/>
  </r>
  <r>
    <m/>
    <m/>
    <m/>
    <m/>
    <x v="6"/>
    <m/>
    <m/>
    <m/>
    <x v="40"/>
  </r>
  <r>
    <m/>
    <m/>
    <m/>
    <m/>
    <x v="6"/>
    <m/>
    <m/>
    <m/>
    <x v="23"/>
  </r>
  <r>
    <m/>
    <m/>
    <m/>
    <m/>
    <x v="6"/>
    <m/>
    <m/>
    <m/>
    <x v="20"/>
  </r>
  <r>
    <m/>
    <m/>
    <m/>
    <m/>
    <x v="6"/>
    <m/>
    <m/>
    <m/>
    <x v="37"/>
  </r>
  <r>
    <m/>
    <m/>
    <m/>
    <m/>
    <x v="6"/>
    <m/>
    <m/>
    <m/>
    <x v="43"/>
  </r>
  <r>
    <m/>
    <m/>
    <m/>
    <m/>
    <x v="6"/>
    <m/>
    <m/>
    <m/>
    <x v="18"/>
  </r>
  <r>
    <m/>
    <m/>
    <m/>
    <m/>
    <x v="6"/>
    <m/>
    <m/>
    <m/>
    <x v="11"/>
  </r>
  <r>
    <m/>
    <m/>
    <m/>
    <m/>
    <x v="6"/>
    <m/>
    <m/>
    <m/>
    <x v="17"/>
  </r>
  <r>
    <m/>
    <m/>
    <m/>
    <m/>
    <x v="6"/>
    <m/>
    <m/>
    <m/>
    <x v="41"/>
  </r>
  <r>
    <m/>
    <m/>
    <m/>
    <m/>
    <x v="6"/>
    <m/>
    <m/>
    <m/>
    <x v="14"/>
  </r>
  <r>
    <m/>
    <m/>
    <m/>
    <m/>
    <x v="6"/>
    <m/>
    <m/>
    <m/>
    <x v="42"/>
  </r>
  <r>
    <m/>
    <m/>
    <m/>
    <m/>
    <x v="6"/>
    <m/>
    <m/>
    <m/>
    <x v="35"/>
  </r>
  <r>
    <m/>
    <m/>
    <m/>
    <m/>
    <x v="6"/>
    <m/>
    <m/>
    <m/>
    <x v="29"/>
  </r>
  <r>
    <m/>
    <m/>
    <m/>
    <m/>
    <x v="6"/>
    <m/>
    <m/>
    <m/>
    <x v="6"/>
  </r>
  <r>
    <m/>
    <m/>
    <m/>
    <m/>
    <x v="6"/>
    <m/>
    <m/>
    <m/>
    <x v="7"/>
  </r>
  <r>
    <m/>
    <m/>
    <m/>
    <m/>
    <x v="6"/>
    <m/>
    <m/>
    <m/>
    <x v="1"/>
  </r>
  <r>
    <m/>
    <m/>
    <m/>
    <m/>
    <x v="6"/>
    <m/>
    <m/>
    <m/>
    <x v="2"/>
  </r>
  <r>
    <m/>
    <m/>
    <m/>
    <m/>
    <x v="6"/>
    <m/>
    <m/>
    <m/>
    <x v="21"/>
  </r>
  <r>
    <m/>
    <m/>
    <m/>
    <m/>
    <x v="6"/>
    <m/>
    <m/>
    <m/>
    <x v="13"/>
  </r>
  <r>
    <m/>
    <m/>
    <m/>
    <m/>
    <x v="6"/>
    <m/>
    <m/>
    <m/>
    <x v="5"/>
  </r>
  <r>
    <m/>
    <m/>
    <m/>
    <m/>
    <x v="6"/>
    <m/>
    <m/>
    <m/>
    <x v="36"/>
  </r>
  <r>
    <m/>
    <m/>
    <m/>
    <m/>
    <x v="6"/>
    <m/>
    <m/>
    <m/>
    <x v="9"/>
  </r>
  <r>
    <m/>
    <m/>
    <m/>
    <m/>
    <x v="6"/>
    <m/>
    <m/>
    <m/>
    <x v="4"/>
  </r>
  <r>
    <m/>
    <m/>
    <m/>
    <m/>
    <x v="6"/>
    <m/>
    <m/>
    <m/>
    <x v="16"/>
  </r>
  <r>
    <m/>
    <m/>
    <m/>
    <m/>
    <x v="6"/>
    <m/>
    <m/>
    <m/>
    <x v="3"/>
  </r>
  <r>
    <m/>
    <m/>
    <m/>
    <m/>
    <x v="6"/>
    <m/>
    <m/>
    <m/>
    <x v="7"/>
  </r>
  <r>
    <m/>
    <m/>
    <m/>
    <m/>
    <x v="6"/>
    <m/>
    <m/>
    <m/>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2">
  <r>
    <x v="0"/>
    <n v="141"/>
    <x v="0"/>
  </r>
  <r>
    <x v="0"/>
    <n v="96"/>
    <x v="1"/>
  </r>
  <r>
    <x v="0"/>
    <n v="50"/>
    <x v="2"/>
  </r>
  <r>
    <x v="0"/>
    <n v="120"/>
    <x v="3"/>
  </r>
  <r>
    <x v="0"/>
    <n v="60"/>
    <x v="4"/>
  </r>
  <r>
    <x v="0"/>
    <n v="185"/>
    <x v="5"/>
  </r>
  <r>
    <x v="0"/>
    <n v="6"/>
    <x v="1"/>
  </r>
  <r>
    <x v="0"/>
    <n v="110"/>
    <x v="1"/>
  </r>
  <r>
    <x v="0"/>
    <n v="24"/>
    <x v="1"/>
  </r>
  <r>
    <x v="0"/>
    <n v="24"/>
    <x v="6"/>
  </r>
  <r>
    <x v="0"/>
    <n v="28"/>
    <x v="7"/>
  </r>
  <r>
    <x v="0"/>
    <n v="16"/>
    <x v="8"/>
  </r>
  <r>
    <x v="0"/>
    <n v="600"/>
    <x v="9"/>
  </r>
  <r>
    <x v="0"/>
    <n v="8"/>
    <x v="6"/>
  </r>
  <r>
    <x v="0"/>
    <n v="69"/>
    <x v="10"/>
  </r>
  <r>
    <x v="0"/>
    <n v="750"/>
    <x v="11"/>
  </r>
  <r>
    <x v="0"/>
    <n v="80"/>
    <x v="10"/>
  </r>
  <r>
    <x v="0"/>
    <n v="46"/>
    <x v="12"/>
  </r>
  <r>
    <x v="0"/>
    <n v="9"/>
    <x v="1"/>
  </r>
  <r>
    <x v="0"/>
    <n v="20"/>
    <x v="10"/>
  </r>
  <r>
    <x v="0"/>
    <n v="48"/>
    <x v="2"/>
  </r>
  <r>
    <x v="0"/>
    <n v="110"/>
    <x v="3"/>
  </r>
  <r>
    <x v="0"/>
    <n v="0"/>
    <x v="2"/>
  </r>
  <r>
    <x v="0"/>
    <n v="73"/>
    <x v="1"/>
  </r>
  <r>
    <x v="0"/>
    <n v="1100"/>
    <x v="13"/>
  </r>
  <r>
    <x v="0"/>
    <n v="73"/>
    <x v="10"/>
  </r>
  <r>
    <x v="0"/>
    <n v="24"/>
    <x v="7"/>
  </r>
  <r>
    <x v="0"/>
    <n v="15"/>
    <x v="13"/>
  </r>
  <r>
    <x v="0"/>
    <n v="1"/>
    <x v="14"/>
  </r>
  <r>
    <x v="0"/>
    <n v="11"/>
    <x v="8"/>
  </r>
  <r>
    <x v="0"/>
    <n v="18"/>
    <x v="15"/>
  </r>
  <r>
    <x v="0"/>
    <n v="114"/>
    <x v="7"/>
  </r>
  <r>
    <x v="0"/>
    <n v="140"/>
    <x v="11"/>
  </r>
  <r>
    <x v="0"/>
    <n v="300"/>
    <x v="1"/>
  </r>
  <r>
    <x v="0"/>
    <n v="0"/>
    <x v="16"/>
  </r>
  <r>
    <x v="0"/>
    <n v="76"/>
    <x v="11"/>
  </r>
  <r>
    <x v="0"/>
    <n v="167"/>
    <x v="17"/>
  </r>
  <r>
    <x v="0"/>
    <n v="6"/>
    <x v="11"/>
  </r>
  <r>
    <x v="0"/>
    <n v="80"/>
    <x v="17"/>
  </r>
  <r>
    <x v="0"/>
    <n v="10"/>
    <x v="10"/>
  </r>
  <r>
    <x v="0"/>
    <n v="25"/>
    <x v="16"/>
  </r>
  <r>
    <x v="0"/>
    <n v="200"/>
    <x v="11"/>
  </r>
  <r>
    <x v="0"/>
    <n v="18"/>
    <x v="11"/>
  </r>
  <r>
    <x v="0"/>
    <n v="80"/>
    <x v="13"/>
  </r>
  <r>
    <x v="0"/>
    <n v="48"/>
    <x v="0"/>
  </r>
  <r>
    <x v="0"/>
    <n v="53"/>
    <x v="10"/>
  </r>
  <r>
    <x v="0"/>
    <n v="67"/>
    <x v="11"/>
  </r>
  <r>
    <x v="0"/>
    <n v="90"/>
    <x v="18"/>
  </r>
  <r>
    <x v="0"/>
    <n v="60"/>
    <x v="9"/>
  </r>
  <r>
    <x v="0"/>
    <n v="9"/>
    <x v="6"/>
  </r>
  <r>
    <x v="0"/>
    <n v="90"/>
    <x v="19"/>
  </r>
  <r>
    <x v="0"/>
    <n v="0"/>
    <x v="20"/>
  </r>
  <r>
    <x v="0"/>
    <n v="18"/>
    <x v="10"/>
  </r>
  <r>
    <x v="0"/>
    <n v="60"/>
    <x v="10"/>
  </r>
  <r>
    <x v="0"/>
    <n v="75"/>
    <x v="4"/>
  </r>
  <r>
    <x v="0"/>
    <n v="112"/>
    <x v="7"/>
  </r>
  <r>
    <x v="0"/>
    <n v="30"/>
    <x v="21"/>
  </r>
  <r>
    <x v="0"/>
    <n v="288"/>
    <x v="7"/>
  </r>
  <r>
    <x v="0"/>
    <n v="0"/>
    <x v="0"/>
  </r>
  <r>
    <x v="0"/>
    <n v="37"/>
    <x v="21"/>
  </r>
  <r>
    <x v="0"/>
    <n v="0"/>
    <x v="22"/>
  </r>
  <r>
    <x v="0"/>
    <n v="14"/>
    <x v="10"/>
  </r>
  <r>
    <x v="0"/>
    <n v="120"/>
    <x v="13"/>
  </r>
  <r>
    <x v="0"/>
    <n v="20"/>
    <x v="1"/>
  </r>
  <r>
    <x v="0"/>
    <n v="65"/>
    <x v="11"/>
  </r>
  <r>
    <x v="0"/>
    <n v="40"/>
    <x v="13"/>
  </r>
  <r>
    <x v="0"/>
    <n v="40"/>
    <x v="1"/>
  </r>
  <r>
    <x v="0"/>
    <n v="1000"/>
    <x v="8"/>
  </r>
  <r>
    <x v="0"/>
    <n v="22"/>
    <x v="8"/>
  </r>
  <r>
    <x v="0"/>
    <n v="50"/>
    <x v="23"/>
  </r>
  <r>
    <x v="0"/>
    <n v="194"/>
    <x v="10"/>
  </r>
  <r>
    <x v="0"/>
    <n v="135"/>
    <x v="17"/>
  </r>
  <r>
    <x v="0"/>
    <n v="112"/>
    <x v="5"/>
  </r>
  <r>
    <x v="0"/>
    <n v="584"/>
    <x v="6"/>
  </r>
  <r>
    <x v="0"/>
    <n v="612"/>
    <x v="17"/>
  </r>
  <r>
    <x v="0"/>
    <n v="76"/>
    <x v="11"/>
  </r>
  <r>
    <x v="0"/>
    <n v="10"/>
    <x v="6"/>
  </r>
  <r>
    <x v="0"/>
    <n v="26"/>
    <x v="15"/>
  </r>
  <r>
    <x v="0"/>
    <n v="36"/>
    <x v="1"/>
  </r>
  <r>
    <x v="0"/>
    <n v="40"/>
    <x v="8"/>
  </r>
  <r>
    <x v="0"/>
    <n v="8"/>
    <x v="15"/>
  </r>
  <r>
    <x v="0"/>
    <n v="30"/>
    <x v="5"/>
  </r>
  <r>
    <x v="0"/>
    <n v="300"/>
    <x v="1"/>
  </r>
  <r>
    <x v="0"/>
    <n v="78"/>
    <x v="17"/>
  </r>
  <r>
    <x v="0"/>
    <n v="125"/>
    <x v="16"/>
  </r>
  <r>
    <x v="0"/>
    <n v="20"/>
    <x v="11"/>
  </r>
  <r>
    <x v="0"/>
    <n v="291"/>
    <x v="24"/>
  </r>
  <r>
    <x v="0"/>
    <n v="27"/>
    <x v="0"/>
  </r>
  <r>
    <x v="0"/>
    <n v="2000"/>
    <x v="10"/>
  </r>
  <r>
    <x v="0"/>
    <n v="79"/>
    <x v="17"/>
  </r>
  <r>
    <x v="0"/>
    <n v="833"/>
    <x v="17"/>
  </r>
  <r>
    <x v="0"/>
    <n v="90"/>
    <x v="14"/>
  </r>
  <r>
    <x v="0"/>
    <n v="1459"/>
    <x v="17"/>
  </r>
  <r>
    <x v="0"/>
    <n v="30"/>
    <x v="17"/>
  </r>
  <r>
    <x v="0"/>
    <n v="50"/>
    <x v="10"/>
  </r>
  <r>
    <x v="0"/>
    <n v="120"/>
    <x v="9"/>
  </r>
  <r>
    <x v="0"/>
    <n v="98"/>
    <x v="1"/>
  </r>
  <r>
    <x v="0"/>
    <n v="0"/>
    <x v="6"/>
  </r>
  <r>
    <x v="0"/>
    <n v="100"/>
    <x v="4"/>
  </r>
  <r>
    <x v="0"/>
    <n v="353"/>
    <x v="14"/>
  </r>
  <r>
    <x v="0"/>
    <n v="79"/>
    <x v="5"/>
  </r>
  <r>
    <x v="0"/>
    <n v="54"/>
    <x v="14"/>
  </r>
  <r>
    <x v="0"/>
    <n v="32"/>
    <x v="15"/>
  </r>
  <r>
    <x v="0"/>
    <n v="37"/>
    <x v="15"/>
  </r>
  <r>
    <x v="0"/>
    <n v="0"/>
    <x v="10"/>
  </r>
  <r>
    <x v="0"/>
    <n v="223"/>
    <x v="11"/>
  </r>
  <r>
    <x v="0"/>
    <n v="200"/>
    <x v="15"/>
  </r>
  <r>
    <x v="0"/>
    <n v="171"/>
    <x v="25"/>
  </r>
  <r>
    <x v="0"/>
    <n v="3250"/>
    <x v="11"/>
  </r>
  <r>
    <x v="0"/>
    <n v="800"/>
    <x v="26"/>
  </r>
  <r>
    <x v="0"/>
    <n v="17667"/>
    <x v="11"/>
  </r>
  <r>
    <x v="0"/>
    <m/>
    <x v="0"/>
  </r>
  <r>
    <x v="0"/>
    <m/>
    <x v="15"/>
  </r>
  <r>
    <x v="0"/>
    <m/>
    <x v="3"/>
  </r>
  <r>
    <x v="0"/>
    <m/>
    <x v="27"/>
  </r>
  <r>
    <x v="0"/>
    <m/>
    <x v="25"/>
  </r>
  <r>
    <x v="0"/>
    <m/>
    <x v="17"/>
  </r>
  <r>
    <x v="0"/>
    <m/>
    <x v="5"/>
  </r>
  <r>
    <x v="0"/>
    <m/>
    <x v="0"/>
  </r>
  <r>
    <x v="0"/>
    <m/>
    <x v="1"/>
  </r>
  <r>
    <x v="0"/>
    <m/>
    <x v="8"/>
  </r>
  <r>
    <x v="0"/>
    <m/>
    <x v="7"/>
  </r>
  <r>
    <x v="0"/>
    <m/>
    <x v="27"/>
  </r>
  <r>
    <x v="0"/>
    <m/>
    <x v="3"/>
  </r>
  <r>
    <x v="0"/>
    <m/>
    <x v="15"/>
  </r>
  <r>
    <x v="0"/>
    <m/>
    <x v="25"/>
  </r>
  <r>
    <x v="0"/>
    <m/>
    <x v="14"/>
  </r>
  <r>
    <x v="0"/>
    <m/>
    <x v="19"/>
  </r>
  <r>
    <x v="0"/>
    <m/>
    <x v="17"/>
  </r>
  <r>
    <x v="0"/>
    <m/>
    <x v="28"/>
  </r>
  <r>
    <x v="0"/>
    <m/>
    <x v="5"/>
  </r>
  <r>
    <x v="0"/>
    <m/>
    <x v="0"/>
  </r>
  <r>
    <x v="0"/>
    <m/>
    <x v="29"/>
  </r>
  <r>
    <x v="0"/>
    <m/>
    <x v="1"/>
  </r>
  <r>
    <x v="0"/>
    <m/>
    <x v="4"/>
  </r>
  <r>
    <x v="0"/>
    <m/>
    <x v="18"/>
  </r>
  <r>
    <x v="0"/>
    <m/>
    <x v="9"/>
  </r>
  <r>
    <x v="0"/>
    <m/>
    <x v="30"/>
  </r>
  <r>
    <x v="0"/>
    <m/>
    <x v="11"/>
  </r>
  <r>
    <x v="0"/>
    <m/>
    <x v="21"/>
  </r>
  <r>
    <x v="0"/>
    <m/>
    <x v="15"/>
  </r>
  <r>
    <x v="0"/>
    <m/>
    <x v="31"/>
  </r>
  <r>
    <x v="0"/>
    <m/>
    <x v="14"/>
  </r>
  <r>
    <x v="0"/>
    <m/>
    <x v="32"/>
  </r>
  <r>
    <x v="0"/>
    <m/>
    <x v="13"/>
  </r>
  <r>
    <x v="0"/>
    <m/>
    <x v="33"/>
  </r>
  <r>
    <x v="0"/>
    <m/>
    <x v="34"/>
  </r>
  <r>
    <x v="0"/>
    <m/>
    <x v="5"/>
  </r>
  <r>
    <x v="0"/>
    <m/>
    <x v="0"/>
  </r>
  <r>
    <x v="0"/>
    <m/>
    <x v="20"/>
  </r>
  <r>
    <x v="0"/>
    <m/>
    <x v="4"/>
  </r>
  <r>
    <x v="0"/>
    <m/>
    <x v="8"/>
  </r>
  <r>
    <x v="0"/>
    <m/>
    <x v="3"/>
  </r>
  <r>
    <x v="0"/>
    <m/>
    <x v="21"/>
  </r>
  <r>
    <x v="0"/>
    <m/>
    <x v="10"/>
  </r>
  <r>
    <x v="0"/>
    <m/>
    <x v="1"/>
  </r>
  <r>
    <x v="0"/>
    <m/>
    <x v="9"/>
  </r>
  <r>
    <x v="0"/>
    <m/>
    <x v="15"/>
  </r>
  <r>
    <x v="0"/>
    <m/>
    <x v="14"/>
  </r>
  <r>
    <x v="0"/>
    <m/>
    <x v="19"/>
  </r>
  <r>
    <x v="0"/>
    <m/>
    <x v="11"/>
  </r>
  <r>
    <x v="0"/>
    <m/>
    <x v="6"/>
  </r>
  <r>
    <x v="0"/>
    <m/>
    <x v="4"/>
  </r>
  <r>
    <x v="0"/>
    <m/>
    <x v="35"/>
  </r>
  <r>
    <x v="0"/>
    <m/>
    <x v="8"/>
  </r>
  <r>
    <x v="0"/>
    <m/>
    <x v="3"/>
  </r>
  <r>
    <x v="0"/>
    <m/>
    <x v="9"/>
  </r>
  <r>
    <x v="0"/>
    <m/>
    <x v="21"/>
  </r>
  <r>
    <x v="0"/>
    <m/>
    <x v="15"/>
  </r>
  <r>
    <x v="0"/>
    <m/>
    <x v="25"/>
  </r>
  <r>
    <x v="0"/>
    <m/>
    <x v="14"/>
  </r>
  <r>
    <x v="0"/>
    <m/>
    <x v="32"/>
  </r>
  <r>
    <x v="0"/>
    <m/>
    <x v="36"/>
  </r>
  <r>
    <x v="0"/>
    <m/>
    <x v="17"/>
  </r>
  <r>
    <x v="0"/>
    <m/>
    <x v="16"/>
  </r>
  <r>
    <x v="0"/>
    <m/>
    <x v="2"/>
  </r>
  <r>
    <x v="0"/>
    <m/>
    <x v="13"/>
  </r>
  <r>
    <x v="0"/>
    <m/>
    <x v="34"/>
  </r>
  <r>
    <x v="0"/>
    <m/>
    <x v="28"/>
  </r>
  <r>
    <x v="0"/>
    <m/>
    <x v="6"/>
  </r>
  <r>
    <x v="0"/>
    <m/>
    <x v="37"/>
  </r>
  <r>
    <x v="0"/>
    <m/>
    <x v="0"/>
  </r>
  <r>
    <x v="0"/>
    <m/>
    <x v="23"/>
  </r>
  <r>
    <x v="0"/>
    <m/>
    <x v="20"/>
  </r>
  <r>
    <x v="0"/>
    <m/>
    <x v="4"/>
  </r>
  <r>
    <x v="0"/>
    <m/>
    <x v="35"/>
  </r>
  <r>
    <x v="0"/>
    <m/>
    <x v="8"/>
  </r>
  <r>
    <x v="0"/>
    <m/>
    <x v="38"/>
  </r>
  <r>
    <x v="0"/>
    <m/>
    <x v="9"/>
  </r>
  <r>
    <x v="0"/>
    <m/>
    <x v="15"/>
  </r>
  <r>
    <x v="0"/>
    <m/>
    <x v="6"/>
  </r>
  <r>
    <x v="0"/>
    <m/>
    <x v="0"/>
  </r>
  <r>
    <x v="0"/>
    <m/>
    <x v="4"/>
  </r>
  <r>
    <x v="0"/>
    <m/>
    <x v="9"/>
  </r>
  <r>
    <x v="0"/>
    <m/>
    <x v="30"/>
  </r>
  <r>
    <x v="0"/>
    <m/>
    <x v="15"/>
  </r>
  <r>
    <x v="0"/>
    <m/>
    <x v="39"/>
  </r>
  <r>
    <x v="0"/>
    <m/>
    <x v="6"/>
  </r>
  <r>
    <x v="0"/>
    <m/>
    <x v="0"/>
  </r>
  <r>
    <x v="0"/>
    <m/>
    <x v="20"/>
  </r>
  <r>
    <x v="0"/>
    <m/>
    <x v="6"/>
  </r>
  <r>
    <x v="0"/>
    <m/>
    <x v="4"/>
  </r>
  <r>
    <x v="0"/>
    <m/>
    <x v="9"/>
  </r>
  <r>
    <x v="0"/>
    <m/>
    <x v="30"/>
  </r>
  <r>
    <x v="0"/>
    <m/>
    <x v="11"/>
  </r>
  <r>
    <x v="0"/>
    <m/>
    <x v="21"/>
  </r>
  <r>
    <x v="0"/>
    <m/>
    <x v="15"/>
  </r>
  <r>
    <x v="0"/>
    <m/>
    <x v="25"/>
  </r>
  <r>
    <x v="0"/>
    <m/>
    <x v="31"/>
  </r>
  <r>
    <x v="0"/>
    <m/>
    <x v="14"/>
  </r>
  <r>
    <x v="0"/>
    <m/>
    <x v="19"/>
  </r>
  <r>
    <x v="0"/>
    <m/>
    <x v="16"/>
  </r>
  <r>
    <x v="0"/>
    <m/>
    <x v="34"/>
  </r>
  <r>
    <x v="0"/>
    <m/>
    <x v="28"/>
  </r>
  <r>
    <x v="0"/>
    <m/>
    <x v="5"/>
  </r>
  <r>
    <x v="0"/>
    <m/>
    <x v="6"/>
  </r>
  <r>
    <x v="0"/>
    <m/>
    <x v="0"/>
  </r>
  <r>
    <x v="0"/>
    <m/>
    <x v="29"/>
  </r>
  <r>
    <x v="0"/>
    <m/>
    <x v="1"/>
  </r>
  <r>
    <x v="0"/>
    <m/>
    <x v="20"/>
  </r>
  <r>
    <x v="0"/>
    <m/>
    <x v="12"/>
  </r>
  <r>
    <x v="0"/>
    <m/>
    <x v="4"/>
  </r>
  <r>
    <x v="0"/>
    <m/>
    <x v="35"/>
  </r>
  <r>
    <x v="0"/>
    <m/>
    <x v="8"/>
  </r>
  <r>
    <x v="0"/>
    <m/>
    <x v="30"/>
  </r>
  <r>
    <x v="0"/>
    <m/>
    <x v="15"/>
  </r>
  <r>
    <x v="0"/>
    <m/>
    <x v="36"/>
  </r>
  <r>
    <x v="0"/>
    <m/>
    <x v="20"/>
  </r>
  <r>
    <x v="0"/>
    <m/>
    <x v="4"/>
  </r>
  <r>
    <x v="0"/>
    <m/>
    <x v="35"/>
  </r>
  <r>
    <x v="0"/>
    <m/>
    <x v="8"/>
  </r>
  <r>
    <x v="0"/>
    <m/>
    <x v="16"/>
  </r>
  <r>
    <x v="0"/>
    <m/>
    <x v="18"/>
  </r>
  <r>
    <x v="0"/>
    <m/>
    <x v="9"/>
  </r>
  <r>
    <x v="0"/>
    <m/>
    <x v="11"/>
  </r>
  <r>
    <x v="0"/>
    <m/>
    <x v="21"/>
  </r>
  <r>
    <x v="0"/>
    <m/>
    <x v="3"/>
  </r>
  <r>
    <x v="0"/>
    <m/>
    <x v="15"/>
  </r>
  <r>
    <x v="0"/>
    <m/>
    <x v="25"/>
  </r>
  <r>
    <x v="0"/>
    <m/>
    <x v="31"/>
  </r>
  <r>
    <x v="0"/>
    <m/>
    <x v="14"/>
  </r>
  <r>
    <x v="0"/>
    <m/>
    <x v="22"/>
  </r>
  <r>
    <x v="0"/>
    <m/>
    <x v="36"/>
  </r>
  <r>
    <x v="0"/>
    <m/>
    <x v="17"/>
  </r>
  <r>
    <x v="0"/>
    <m/>
    <x v="16"/>
  </r>
  <r>
    <x v="0"/>
    <m/>
    <x v="40"/>
  </r>
  <r>
    <x v="0"/>
    <m/>
    <x v="13"/>
  </r>
  <r>
    <x v="0"/>
    <m/>
    <x v="41"/>
  </r>
  <r>
    <x v="0"/>
    <m/>
    <x v="34"/>
  </r>
  <r>
    <x v="0"/>
    <m/>
    <x v="28"/>
  </r>
  <r>
    <x v="0"/>
    <m/>
    <x v="6"/>
  </r>
  <r>
    <x v="0"/>
    <m/>
    <x v="0"/>
  </r>
  <r>
    <x v="0"/>
    <m/>
    <x v="1"/>
  </r>
  <r>
    <x v="0"/>
    <m/>
    <x v="20"/>
  </r>
  <r>
    <x v="0"/>
    <m/>
    <x v="17"/>
  </r>
  <r>
    <x v="0"/>
    <m/>
    <x v="12"/>
  </r>
  <r>
    <x v="0"/>
    <m/>
    <x v="4"/>
  </r>
  <r>
    <x v="0"/>
    <m/>
    <x v="35"/>
  </r>
  <r>
    <x v="0"/>
    <m/>
    <x v="8"/>
  </r>
  <r>
    <x v="0"/>
    <m/>
    <x v="3"/>
  </r>
  <r>
    <x v="0"/>
    <m/>
    <x v="9"/>
  </r>
  <r>
    <x v="0"/>
    <m/>
    <x v="30"/>
  </r>
  <r>
    <x v="0"/>
    <m/>
    <x v="11"/>
  </r>
  <r>
    <x v="0"/>
    <m/>
    <x v="7"/>
  </r>
  <r>
    <x v="0"/>
    <m/>
    <x v="15"/>
  </r>
  <r>
    <x v="0"/>
    <m/>
    <x v="31"/>
  </r>
  <r>
    <x v="0"/>
    <m/>
    <x v="14"/>
  </r>
  <r>
    <x v="0"/>
    <m/>
    <x v="39"/>
  </r>
  <r>
    <x v="0"/>
    <m/>
    <x v="22"/>
  </r>
  <r>
    <x v="0"/>
    <m/>
    <x v="36"/>
  </r>
  <r>
    <x v="0"/>
    <m/>
    <x v="17"/>
  </r>
  <r>
    <x v="0"/>
    <m/>
    <x v="16"/>
  </r>
  <r>
    <x v="0"/>
    <m/>
    <x v="2"/>
  </r>
  <r>
    <x v="0"/>
    <m/>
    <x v="5"/>
  </r>
  <r>
    <x v="0"/>
    <m/>
    <x v="6"/>
  </r>
  <r>
    <x v="0"/>
    <m/>
    <x v="1"/>
  </r>
  <r>
    <x v="0"/>
    <m/>
    <x v="20"/>
  </r>
  <r>
    <x v="0"/>
    <m/>
    <x v="4"/>
  </r>
  <r>
    <x v="0"/>
    <m/>
    <x v="35"/>
  </r>
  <r>
    <x v="0"/>
    <m/>
    <x v="3"/>
  </r>
  <r>
    <x v="0"/>
    <m/>
    <x v="17"/>
  </r>
  <r>
    <x v="0"/>
    <m/>
    <x v="18"/>
  </r>
  <r>
    <x v="0"/>
    <m/>
    <x v="9"/>
  </r>
  <r>
    <x v="0"/>
    <m/>
    <x v="11"/>
  </r>
  <r>
    <x v="0"/>
    <m/>
    <x v="21"/>
  </r>
  <r>
    <x v="0"/>
    <m/>
    <x v="7"/>
  </r>
  <r>
    <x v="0"/>
    <m/>
    <x v="27"/>
  </r>
  <r>
    <x v="0"/>
    <m/>
    <x v="15"/>
  </r>
  <r>
    <x v="0"/>
    <m/>
    <x v="25"/>
  </r>
  <r>
    <x v="0"/>
    <m/>
    <x v="31"/>
  </r>
  <r>
    <x v="0"/>
    <m/>
    <x v="14"/>
  </r>
  <r>
    <x v="0"/>
    <m/>
    <x v="32"/>
  </r>
  <r>
    <x v="0"/>
    <m/>
    <x v="39"/>
  </r>
  <r>
    <x v="0"/>
    <m/>
    <x v="22"/>
  </r>
  <r>
    <x v="0"/>
    <m/>
    <x v="19"/>
  </r>
  <r>
    <x v="0"/>
    <m/>
    <x v="36"/>
  </r>
  <r>
    <x v="0"/>
    <m/>
    <x v="42"/>
  </r>
  <r>
    <x v="0"/>
    <m/>
    <x v="17"/>
  </r>
  <r>
    <x v="0"/>
    <m/>
    <x v="10"/>
  </r>
  <r>
    <x v="0"/>
    <m/>
    <x v="16"/>
  </r>
  <r>
    <x v="0"/>
    <m/>
    <x v="40"/>
  </r>
  <r>
    <x v="0"/>
    <m/>
    <x v="13"/>
  </r>
  <r>
    <x v="0"/>
    <m/>
    <x v="41"/>
  </r>
  <r>
    <x v="0"/>
    <m/>
    <x v="34"/>
  </r>
  <r>
    <x v="0"/>
    <m/>
    <x v="28"/>
  </r>
  <r>
    <x v="0"/>
    <m/>
    <x v="5"/>
  </r>
  <r>
    <x v="0"/>
    <m/>
    <x v="6"/>
  </r>
  <r>
    <x v="0"/>
    <m/>
    <x v="0"/>
  </r>
  <r>
    <x v="0"/>
    <m/>
    <x v="1"/>
  </r>
  <r>
    <x v="0"/>
    <m/>
    <x v="20"/>
  </r>
  <r>
    <x v="0"/>
    <m/>
    <x v="12"/>
  </r>
  <r>
    <x v="0"/>
    <m/>
    <x v="4"/>
  </r>
  <r>
    <x v="0"/>
    <m/>
    <x v="35"/>
  </r>
  <r>
    <x v="0"/>
    <m/>
    <x v="8"/>
  </r>
  <r>
    <x v="0"/>
    <m/>
    <x v="3"/>
  </r>
  <r>
    <x v="0"/>
    <m/>
    <x v="15"/>
  </r>
  <r>
    <x v="0"/>
    <m/>
    <x v="2"/>
  </r>
  <r>
    <x v="0"/>
    <m/>
    <x v="6"/>
  </r>
  <r>
    <x v="0"/>
    <m/>
    <x v="13"/>
  </r>
  <r>
    <x v="0"/>
    <m/>
    <x v="25"/>
  </r>
  <r>
    <x v="0"/>
    <m/>
    <x v="16"/>
  </r>
  <r>
    <x v="0"/>
    <m/>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n v="1078"/>
  </r>
  <r>
    <x v="0"/>
    <n v="215"/>
  </r>
  <r>
    <x v="1"/>
    <n v="500"/>
  </r>
  <r>
    <x v="1"/>
    <n v="40"/>
  </r>
  <r>
    <x v="0"/>
    <n v="32"/>
  </r>
  <r>
    <x v="0"/>
    <n v="247"/>
  </r>
  <r>
    <x v="0"/>
    <n v="90"/>
  </r>
  <r>
    <x v="1"/>
    <n v="58"/>
  </r>
  <r>
    <x v="1"/>
    <n v="200"/>
  </r>
  <r>
    <x v="1"/>
    <n v="29"/>
  </r>
  <r>
    <x v="0"/>
    <n v="250"/>
  </r>
  <r>
    <x v="0"/>
    <n v="845"/>
  </r>
  <r>
    <x v="1"/>
    <n v="45"/>
  </r>
  <r>
    <x v="0"/>
    <n v="440"/>
  </r>
  <r>
    <x v="2"/>
    <n v="120"/>
  </r>
  <r>
    <x v="1"/>
    <n v="11"/>
  </r>
  <r>
    <x v="1"/>
    <n v="224"/>
  </r>
  <r>
    <x v="0"/>
    <n v="50"/>
  </r>
  <r>
    <x v="1"/>
    <n v="60"/>
  </r>
  <r>
    <x v="0"/>
    <n v="206"/>
  </r>
  <r>
    <x v="1"/>
    <n v="112"/>
  </r>
  <r>
    <x v="1"/>
    <n v="92"/>
  </r>
  <r>
    <x v="1"/>
    <n v="250"/>
  </r>
  <r>
    <x v="1"/>
    <n v="300"/>
  </r>
  <r>
    <x v="1"/>
    <n v="56"/>
  </r>
  <r>
    <x v="1"/>
    <n v="100"/>
  </r>
  <r>
    <x v="3"/>
    <n v="294"/>
  </r>
  <r>
    <x v="1"/>
    <n v="164"/>
  </r>
  <r>
    <x v="0"/>
    <n v="65"/>
  </r>
  <r>
    <x v="0"/>
    <n v="84"/>
  </r>
  <r>
    <x v="1"/>
    <n v="276"/>
  </r>
  <r>
    <x v="1"/>
    <n v="350"/>
  </r>
  <r>
    <x v="0"/>
    <n v="23"/>
  </r>
  <r>
    <x v="0"/>
    <n v="600"/>
  </r>
  <r>
    <x v="1"/>
    <n v="1444"/>
  </r>
  <r>
    <x v="1"/>
    <n v="1140"/>
  </r>
  <r>
    <x v="0"/>
    <n v="3072"/>
  </r>
  <r>
    <x v="0"/>
    <n v="138"/>
  </r>
  <r>
    <x v="1"/>
    <n v="100"/>
  </r>
  <r>
    <x v="1"/>
    <n v="40"/>
  </r>
  <r>
    <x v="1"/>
    <n v="16"/>
  </r>
  <r>
    <x v="1"/>
    <n v="24"/>
  </r>
  <r>
    <x v="4"/>
    <n v="23"/>
  </r>
  <r>
    <x v="0"/>
    <n v="52"/>
  </r>
  <r>
    <x v="0"/>
    <n v="140"/>
  </r>
  <r>
    <x v="2"/>
    <n v="40"/>
  </r>
  <r>
    <x v="0"/>
    <n v="40"/>
  </r>
  <r>
    <x v="0"/>
    <n v="50"/>
  </r>
  <r>
    <x v="1"/>
    <n v="30"/>
  </r>
  <r>
    <x v="1"/>
    <n v="76"/>
  </r>
  <r>
    <x v="1"/>
    <n v="20"/>
  </r>
  <r>
    <x v="4"/>
    <n v="120"/>
  </r>
  <r>
    <x v="0"/>
    <n v="250"/>
  </r>
  <r>
    <x v="1"/>
    <n v="10"/>
  </r>
  <r>
    <x v="1"/>
    <n v="41"/>
  </r>
  <r>
    <x v="0"/>
    <n v="45"/>
  </r>
  <r>
    <x v="2"/>
    <n v="275"/>
  </r>
  <r>
    <x v="1"/>
    <n v="78"/>
  </r>
  <r>
    <x v="4"/>
    <n v="5"/>
  </r>
  <r>
    <x v="5"/>
    <n v="152"/>
  </r>
  <r>
    <x v="5"/>
    <n v="67"/>
  </r>
  <r>
    <x v="0"/>
    <n v="50"/>
  </r>
  <r>
    <x v="0"/>
    <n v="80"/>
  </r>
  <r>
    <x v="0"/>
    <n v="36"/>
  </r>
  <r>
    <x v="0"/>
    <n v="360"/>
  </r>
  <r>
    <x v="1"/>
    <n v="72"/>
  </r>
  <r>
    <x v="2"/>
    <n v="60"/>
  </r>
  <r>
    <x v="0"/>
    <n v="70"/>
  </r>
  <r>
    <x v="0"/>
    <n v="500"/>
  </r>
  <r>
    <x v="5"/>
    <n v="8"/>
  </r>
  <r>
    <x v="1"/>
    <n v="52"/>
  </r>
  <r>
    <x v="0"/>
    <n v="2"/>
  </r>
  <r>
    <x v="1"/>
    <n v="74"/>
  </r>
  <r>
    <x v="4"/>
    <n v="20"/>
  </r>
  <r>
    <x v="4"/>
    <n v="45"/>
  </r>
  <r>
    <x v="4"/>
    <n v="56"/>
  </r>
  <r>
    <x v="1"/>
    <n v="60"/>
  </r>
  <r>
    <x v="4"/>
    <n v="99"/>
  </r>
  <r>
    <x v="0"/>
    <n v="140"/>
  </r>
  <r>
    <x v="0"/>
    <n v="68"/>
  </r>
  <r>
    <x v="1"/>
    <n v="1500"/>
  </r>
  <r>
    <x v="0"/>
    <n v="50"/>
  </r>
  <r>
    <x v="4"/>
    <n v="20"/>
  </r>
  <r>
    <x v="5"/>
    <n v="24"/>
  </r>
  <r>
    <x v="0"/>
    <n v="30"/>
  </r>
  <r>
    <x v="2"/>
    <n v="60"/>
  </r>
  <r>
    <x v="2"/>
    <n v="63"/>
  </r>
  <r>
    <x v="0"/>
    <n v="40"/>
  </r>
  <r>
    <x v="1"/>
    <n v="31"/>
  </r>
  <r>
    <x v="4"/>
    <n v="600"/>
  </r>
  <r>
    <x v="2"/>
    <n v="31"/>
  </r>
  <r>
    <x v="2"/>
    <n v="50"/>
  </r>
  <r>
    <x v="2"/>
    <n v="27840"/>
  </r>
  <r>
    <x v="2"/>
    <n v="72"/>
  </r>
  <r>
    <x v="4"/>
    <n v="143"/>
  </r>
  <r>
    <x v="2"/>
    <n v="12"/>
  </r>
  <r>
    <x v="2"/>
    <n v="52"/>
  </r>
  <r>
    <x v="2"/>
    <n v="51"/>
  </r>
  <r>
    <x v="2"/>
    <n v="151"/>
  </r>
  <r>
    <x v="4"/>
    <n v="42"/>
  </r>
  <r>
    <x v="0"/>
    <n v="400"/>
  </r>
  <r>
    <x v="0"/>
    <n v="51"/>
  </r>
  <r>
    <x v="0"/>
    <n v="27"/>
  </r>
  <r>
    <x v="0"/>
    <n v="530"/>
  </r>
  <r>
    <x v="1"/>
    <n v="1"/>
  </r>
  <r>
    <x v="1"/>
    <n v="100"/>
  </r>
  <r>
    <x v="0"/>
    <n v="50"/>
  </r>
  <r>
    <x v="0"/>
    <n v="240"/>
  </r>
  <r>
    <x v="1"/>
    <n v="92"/>
  </r>
  <r>
    <x v="0"/>
    <n v="1500"/>
  </r>
  <r>
    <x v="0"/>
    <n v="1230"/>
  </r>
  <r>
    <x v="1"/>
    <n v="60"/>
  </r>
  <r>
    <x v="1"/>
    <n v="5300"/>
  </r>
  <r>
    <x v="1"/>
    <n v="17"/>
  </r>
  <r>
    <x v="0"/>
    <n v="150"/>
  </r>
  <r>
    <x v="0"/>
    <n v="100"/>
  </r>
  <r>
    <x v="0"/>
    <n v="60"/>
  </r>
  <r>
    <x v="2"/>
    <n v="70"/>
  </r>
  <r>
    <x v="1"/>
    <n v="60"/>
  </r>
  <r>
    <x v="1"/>
    <n v="45"/>
  </r>
  <r>
    <x v="1"/>
    <n v="4"/>
  </r>
  <r>
    <x v="1"/>
    <n v="200"/>
  </r>
  <r>
    <x v="1"/>
    <n v="120"/>
  </r>
  <r>
    <x v="4"/>
    <n v="24"/>
  </r>
  <r>
    <x v="1"/>
    <n v="100"/>
  </r>
  <r>
    <x v="1"/>
    <n v="50"/>
  </r>
  <r>
    <x v="1"/>
    <n v="60"/>
  </r>
  <r>
    <x v="4"/>
    <n v="120"/>
  </r>
  <r>
    <x v="4"/>
    <n v="221"/>
  </r>
  <r>
    <x v="5"/>
    <n v="44"/>
  </r>
  <r>
    <x v="1"/>
    <n v="1"/>
  </r>
  <r>
    <x v="1"/>
    <n v="60"/>
  </r>
  <r>
    <x v="1"/>
    <n v="364"/>
  </r>
  <r>
    <x v="4"/>
    <n v="166"/>
  </r>
  <r>
    <x v="0"/>
    <n v="290"/>
  </r>
  <r>
    <x v="2"/>
    <n v="103"/>
  </r>
  <r>
    <x v="6"/>
    <n v="160"/>
  </r>
  <r>
    <x v="1"/>
    <n v="53"/>
  </r>
  <r>
    <x v="1"/>
    <n v="163"/>
  </r>
  <r>
    <x v="1"/>
    <n v="87"/>
  </r>
  <r>
    <x v="5"/>
    <n v="46"/>
  </r>
  <r>
    <x v="0"/>
    <n v="350"/>
  </r>
  <r>
    <x v="0"/>
    <n v="250"/>
  </r>
  <r>
    <x v="2"/>
    <n v="300"/>
  </r>
  <r>
    <x v="5"/>
    <n v="100"/>
  </r>
  <r>
    <x v="2"/>
    <n v="409"/>
  </r>
  <r>
    <x v="5"/>
    <n v="660"/>
  </r>
  <r>
    <x v="0"/>
    <n v="100"/>
  </r>
  <r>
    <x v="1"/>
    <n v="500"/>
  </r>
  <r>
    <x v="2"/>
    <n v="300"/>
  </r>
  <r>
    <x v="0"/>
    <n v="118"/>
  </r>
  <r>
    <x v="0"/>
    <n v="200"/>
  </r>
  <r>
    <x v="1"/>
    <n v="96"/>
  </r>
  <r>
    <x v="1"/>
    <n v="62"/>
  </r>
  <r>
    <x v="4"/>
    <n v="92"/>
  </r>
  <r>
    <x v="1"/>
    <n v="200"/>
  </r>
  <r>
    <x v="1"/>
    <n v="500"/>
  </r>
  <r>
    <x v="1"/>
    <n v="114"/>
  </r>
  <r>
    <x v="2"/>
    <n v="106"/>
  </r>
  <r>
    <x v="0"/>
    <n v="36"/>
  </r>
  <r>
    <x v="3"/>
    <n v="150"/>
  </r>
  <r>
    <x v="5"/>
    <n v="63"/>
  </r>
  <r>
    <x v="0"/>
    <n v="160"/>
  </r>
  <r>
    <x v="1"/>
    <n v="118"/>
  </r>
  <r>
    <x v="0"/>
    <n v="150"/>
  </r>
  <r>
    <x v="1"/>
    <n v="352"/>
  </r>
  <r>
    <x v="0"/>
    <n v="67"/>
  </r>
  <r>
    <x v="1"/>
    <n v="180"/>
  </r>
  <r>
    <x v="0"/>
    <n v="30"/>
  </r>
  <r>
    <x v="0"/>
    <n v="60"/>
  </r>
  <r>
    <x v="1"/>
    <n v="300"/>
  </r>
  <r>
    <x v="3"/>
    <n v="10000"/>
  </r>
  <r>
    <x v="2"/>
    <n v="42"/>
  </r>
  <r>
    <x v="1"/>
    <n v="51"/>
  </r>
  <r>
    <x v="0"/>
    <n v="200"/>
  </r>
  <r>
    <x v="0"/>
    <n v="123"/>
  </r>
  <r>
    <x v="1"/>
    <n v="975"/>
  </r>
  <r>
    <x v="1"/>
    <n v="24"/>
  </r>
  <r>
    <x v="1"/>
    <n v="120"/>
  </r>
  <r>
    <x v="1"/>
    <n v="30"/>
  </r>
  <r>
    <x v="0"/>
    <n v="50"/>
  </r>
  <r>
    <x v="5"/>
    <n v="200"/>
  </r>
  <r>
    <x v="0"/>
    <n v="70"/>
  </r>
  <r>
    <x v="1"/>
    <n v="63"/>
  </r>
  <r>
    <x v="0"/>
    <n v="330"/>
  </r>
  <r>
    <x v="0"/>
    <n v="103"/>
  </r>
  <r>
    <x v="3"/>
    <n v="480"/>
  </r>
  <r>
    <x v="3"/>
    <n v="262"/>
  </r>
  <r>
    <x v="1"/>
    <n v="100"/>
  </r>
  <r>
    <x v="0"/>
    <n v="240"/>
  </r>
  <r>
    <x v="2"/>
    <n v="1762"/>
  </r>
  <r>
    <x v="5"/>
    <n v="300"/>
  </r>
  <r>
    <x v="4"/>
    <n v="20"/>
  </r>
  <r>
    <x v="6"/>
    <n v="120"/>
  </r>
  <r>
    <x v="4"/>
    <n v="22"/>
  </r>
  <r>
    <x v="0"/>
    <n v="720"/>
  </r>
  <r>
    <x v="1"/>
    <n v="2500"/>
  </r>
  <r>
    <x v="1"/>
    <n v="396"/>
  </r>
  <r>
    <x v="1"/>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EUR - Prevalence Data" cacheId="16" applyNumberFormats="0" applyBorderFormats="0" applyFontFormats="0" applyPatternFormats="0" applyAlignmentFormats="0" applyWidthHeightFormats="0" dataCaption="" updatedVersion="8" compact="0" compactData="0">
  <location ref="A1:B9" firstHeaderRow="1" firstDataRow="1" firstDataCol="1"/>
  <pivotFields count="2">
    <pivotField name="EUR Locations" axis="axisRow" compact="0" outline="0" multipleItemSelectionAllowed="1" showAll="0" sortType="ascending">
      <items count="8">
        <item x="4"/>
        <item x="6"/>
        <item x="1"/>
        <item x="2"/>
        <item x="3"/>
        <item x="0"/>
        <item x="5"/>
        <item t="default"/>
      </items>
    </pivotField>
    <pivotField name="Enrollment" dataField="1" compact="0" outline="0" multipleItemSelectionAllowed="1" showAll="0"/>
  </pivotFields>
  <rowFields count="1">
    <field x="0"/>
  </rowFields>
  <rowItems count="8">
    <i>
      <x/>
    </i>
    <i>
      <x v="1"/>
    </i>
    <i>
      <x v="2"/>
    </i>
    <i>
      <x v="3"/>
    </i>
    <i>
      <x v="4"/>
    </i>
    <i>
      <x v="5"/>
    </i>
    <i>
      <x v="6"/>
    </i>
    <i t="grand">
      <x/>
    </i>
  </rowItems>
  <colItems count="1">
    <i/>
  </colItems>
  <dataFields count="1">
    <dataField name="Enrollment"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USA - Prevalence Data" cacheId="12" applyNumberFormats="0" applyBorderFormats="0" applyFontFormats="0" applyPatternFormats="0" applyAlignmentFormats="0" applyWidthHeightFormats="0" dataCaption="" updatedVersion="8" compact="0" compactData="0">
  <location ref="A1:C46" firstHeaderRow="1" firstDataRow="1" firstDataCol="2"/>
  <pivotFields count="3">
    <pivotField name="USA Locations" axis="axisRow" compact="0" outline="0" multipleItemSelectionAllowed="1" showAll="0" sortType="ascending">
      <items count="2">
        <item x="0"/>
        <item t="default"/>
      </items>
    </pivotField>
    <pivotField name="Enrollment" dataField="1" compact="0" outline="0" multipleItemSelectionAllowed="1" showAll="0"/>
    <pivotField name="States" axis="axisRow" compact="0" outline="0" multipleItemSelectionAllowed="1" showAll="0" sortType="ascending">
      <items count="44">
        <item x="18"/>
        <item x="9"/>
        <item x="30"/>
        <item x="11"/>
        <item x="21"/>
        <item x="7"/>
        <item x="27"/>
        <item x="15"/>
        <item x="25"/>
        <item x="31"/>
        <item x="14"/>
        <item x="32"/>
        <item x="39"/>
        <item x="22"/>
        <item x="19"/>
        <item x="36"/>
        <item x="42"/>
        <item x="17"/>
        <item x="10"/>
        <item x="16"/>
        <item x="2"/>
        <item x="40"/>
        <item x="13"/>
        <item x="33"/>
        <item x="41"/>
        <item x="34"/>
        <item x="28"/>
        <item x="5"/>
        <item x="6"/>
        <item x="37"/>
        <item x="0"/>
        <item x="29"/>
        <item x="23"/>
        <item x="1"/>
        <item x="26"/>
        <item x="20"/>
        <item x="12"/>
        <item x="4"/>
        <item x="35"/>
        <item x="8"/>
        <item x="3"/>
        <item x="24"/>
        <item x="38"/>
        <item t="default"/>
      </items>
    </pivotField>
  </pivotFields>
  <rowFields count="2">
    <field x="0"/>
    <field x="2"/>
  </rowFields>
  <rowItems count="4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t="default">
      <x/>
    </i>
    <i t="grand">
      <x/>
    </i>
  </rowItems>
  <colItems count="1">
    <i/>
  </colItems>
  <dataFields count="1">
    <dataField name=" Enrollment"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2000000}" name="EUR" cacheId="7" applyNumberFormats="0" applyBorderFormats="0" applyFontFormats="0" applyPatternFormats="0" applyAlignmentFormats="0" applyWidthHeightFormats="0" dataCaption="" updatedVersion="8" compact="0" compactData="0">
  <location ref="A1:C52" firstHeaderRow="1" firstDataRow="2" firstDataCol="1"/>
  <pivotFields count="9">
    <pivotField name="NCT Number" dataField="1" compact="0" outline="0" multipleItemSelectionAllowed="1" showAll="0"/>
    <pivotField name="Study Title" compact="0" outline="0" multipleItemSelectionAllowed="1" showAll="0"/>
    <pivotField name="Study Status" compact="0" outline="0" multipleItemSelectionAllowed="1" showAll="0"/>
    <pivotField name="Conditions" compact="0" outline="0" multipleItemSelectionAllowed="1" showAll="0"/>
    <pivotField name="Locations" axis="axisRow" compact="0" outline="0" multipleItemSelectionAllowed="1" showAll="0" sortType="ascending">
      <items count="50">
        <item x="39"/>
        <item x="25"/>
        <item x="46"/>
        <item x="27"/>
        <item x="13"/>
        <item x="0"/>
        <item x="9"/>
        <item x="40"/>
        <item x="43"/>
        <item x="29"/>
        <item x="44"/>
        <item x="7"/>
        <item x="18"/>
        <item x="34"/>
        <item x="4"/>
        <item x="16"/>
        <item x="45"/>
        <item x="10"/>
        <item x="21"/>
        <item x="20"/>
        <item x="5"/>
        <item x="15"/>
        <item x="26"/>
        <item x="1"/>
        <item x="38"/>
        <item x="42"/>
        <item x="22"/>
        <item x="32"/>
        <item x="14"/>
        <item x="48"/>
        <item x="24"/>
        <item x="12"/>
        <item x="33"/>
        <item x="23"/>
        <item x="35"/>
        <item x="37"/>
        <item x="30"/>
        <item x="41"/>
        <item x="47"/>
        <item x="28"/>
        <item x="17"/>
        <item x="2"/>
        <item x="36"/>
        <item x="11"/>
        <item x="3"/>
        <item x="31"/>
        <item x="19"/>
        <item x="6"/>
        <item x="8"/>
        <item t="default"/>
      </items>
    </pivotField>
    <pivotField name="Enrollment" dataField="1" compact="0" outline="0" multipleItemSelectionAllowed="1" showAll="0"/>
    <pivotField name="Study URL" compact="0" outline="0" multipleItemSelectionAllowed="1" showAll="0"/>
    <pivotField name="Countries" compact="0" outline="0" multipleItemSelectionAllowed="1" showAll="0"/>
    <pivotField name="States" compact="0" outline="0" multipleItemSelectionAllowed="1" showAll="0"/>
  </pivotFields>
  <rowFields count="1">
    <field x="4"/>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Clinical Trials" fld="0" subtotal="count" baseField="0"/>
    <dataField name="Enrollment"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USA" cacheId="7" applyNumberFormats="0" applyBorderFormats="0" applyFontFormats="0" applyPatternFormats="0" applyAlignmentFormats="0" applyWidthHeightFormats="0" dataCaption="" updatedVersion="8" compact="0" compactData="0">
  <location ref="A1:C47" firstHeaderRow="1" firstDataRow="2" firstDataCol="1"/>
  <pivotFields count="9">
    <pivotField name="NCT Number" dataField="1" compact="0" outline="0" multipleItemSelectionAllowed="1" showAll="0"/>
    <pivotField name="Study Title" compact="0" outline="0" multipleItemSelectionAllowed="1" showAll="0"/>
    <pivotField name="Study Status" compact="0" outline="0" multipleItemSelectionAllowed="1" showAll="0"/>
    <pivotField name="Conditions" compact="0" outline="0" multipleItemSelectionAllowed="1" showAll="0"/>
    <pivotField name="Locations" compact="0" outline="0" multipleItemSelectionAllowed="1" showAll="0"/>
    <pivotField name="Enrollment" dataField="1" compact="0" outline="0" multipleItemSelectionAllowed="1" showAll="0"/>
    <pivotField name="Study URL" compact="0" outline="0" multipleItemSelectionAllowed="1" showAll="0"/>
    <pivotField name="Countries" compact="0" outline="0" multipleItemSelectionAllowed="1" showAll="0"/>
    <pivotField name="States" axis="axisRow" compact="0" outline="0" multipleItemSelectionAllowed="1" showAll="0" sortType="ascending">
      <items count="45">
        <item x="19"/>
        <item x="10"/>
        <item x="31"/>
        <item x="12"/>
        <item x="22"/>
        <item x="8"/>
        <item x="28"/>
        <item x="16"/>
        <item x="26"/>
        <item x="32"/>
        <item x="15"/>
        <item x="33"/>
        <item x="40"/>
        <item x="23"/>
        <item x="20"/>
        <item x="37"/>
        <item x="43"/>
        <item x="18"/>
        <item x="11"/>
        <item x="17"/>
        <item x="3"/>
        <item x="41"/>
        <item x="14"/>
        <item x="34"/>
        <item x="42"/>
        <item x="35"/>
        <item x="29"/>
        <item x="6"/>
        <item x="7"/>
        <item x="38"/>
        <item x="1"/>
        <item x="30"/>
        <item x="24"/>
        <item x="2"/>
        <item x="27"/>
        <item x="21"/>
        <item x="13"/>
        <item x="5"/>
        <item x="36"/>
        <item x="9"/>
        <item x="4"/>
        <item x="25"/>
        <item x="39"/>
        <item x="0"/>
        <item t="default"/>
      </items>
    </pivotField>
  </pivotFields>
  <rowFields count="1">
    <field x="8"/>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2"/>
  </colFields>
  <colItems count="2">
    <i>
      <x/>
    </i>
    <i i="1">
      <x v="1"/>
    </i>
  </colItems>
  <dataFields count="2">
    <dataField name="Clinical Trials" fld="0" subtotal="count" baseField="0"/>
    <dataField name="Enrollment"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B00-000004000000}" name="EUR - Prev" cacheId="16" applyNumberFormats="0" applyBorderFormats="0" applyFontFormats="0" applyPatternFormats="0" applyAlignmentFormats="0" applyWidthHeightFormats="0" dataCaption="" updatedVersion="8" compact="0" compactData="0">
  <location ref="A1:B9" firstHeaderRow="1" firstDataRow="1" firstDataCol="1"/>
  <pivotFields count="2">
    <pivotField name="Locations" axis="axisRow" compact="0" outline="0" multipleItemSelectionAllowed="1" showAll="0" sortType="ascending">
      <items count="8">
        <item x="4"/>
        <item x="6"/>
        <item x="1"/>
        <item x="2"/>
        <item x="3"/>
        <item x="0"/>
        <item x="5"/>
        <item t="default"/>
      </items>
    </pivotField>
    <pivotField name="Enrollment" dataField="1" compact="0" outline="0" multipleItemSelectionAllowed="1" showAll="0"/>
  </pivotFields>
  <rowFields count="1">
    <field x="0"/>
  </rowFields>
  <rowItems count="8">
    <i>
      <x/>
    </i>
    <i>
      <x v="1"/>
    </i>
    <i>
      <x v="2"/>
    </i>
    <i>
      <x v="3"/>
    </i>
    <i>
      <x v="4"/>
    </i>
    <i>
      <x v="5"/>
    </i>
    <i>
      <x v="6"/>
    </i>
    <i t="grand">
      <x/>
    </i>
  </rowItems>
  <colItems count="1">
    <i/>
  </colItems>
  <dataFields count="1">
    <dataField name="SUM of Enrollment"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C00-000005000000}" name="USA - Prev" cacheId="12" applyNumberFormats="0" applyBorderFormats="0" applyFontFormats="0" applyPatternFormats="0" applyAlignmentFormats="0" applyWidthHeightFormats="0" dataCaption="" updatedVersion="8" compact="0" compactData="0">
  <location ref="A1:C46" firstHeaderRow="1" firstDataRow="1" firstDataCol="2"/>
  <pivotFields count="3">
    <pivotField name="Locations" axis="axisRow" compact="0" outline="0" multipleItemSelectionAllowed="1" showAll="0" sortType="ascending">
      <items count="2">
        <item x="0"/>
        <item t="default"/>
      </items>
    </pivotField>
    <pivotField name="Enrollment" dataField="1" compact="0" outline="0" multipleItemSelectionAllowed="1" showAll="0"/>
    <pivotField name="States" axis="axisRow" compact="0" outline="0" multipleItemSelectionAllowed="1" showAll="0" sortType="ascending">
      <items count="44">
        <item x="18"/>
        <item x="9"/>
        <item x="30"/>
        <item x="11"/>
        <item x="21"/>
        <item x="7"/>
        <item x="27"/>
        <item x="15"/>
        <item x="25"/>
        <item x="31"/>
        <item x="14"/>
        <item x="32"/>
        <item x="39"/>
        <item x="22"/>
        <item x="19"/>
        <item x="36"/>
        <item x="42"/>
        <item x="17"/>
        <item x="10"/>
        <item x="16"/>
        <item x="2"/>
        <item x="40"/>
        <item x="13"/>
        <item x="33"/>
        <item x="41"/>
        <item x="34"/>
        <item x="28"/>
        <item x="5"/>
        <item x="6"/>
        <item x="37"/>
        <item x="0"/>
        <item x="29"/>
        <item x="23"/>
        <item x="1"/>
        <item x="26"/>
        <item x="20"/>
        <item x="12"/>
        <item x="4"/>
        <item x="35"/>
        <item x="8"/>
        <item x="3"/>
        <item x="24"/>
        <item x="38"/>
        <item t="default"/>
      </items>
    </pivotField>
  </pivotFields>
  <rowFields count="2">
    <field x="0"/>
    <field x="2"/>
  </rowFields>
  <rowItems count="45">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t="default">
      <x/>
    </i>
    <i t="grand">
      <x/>
    </i>
  </rowItems>
  <colItems count="1">
    <i/>
  </colItems>
  <dataFields count="1">
    <dataField name=" Enrollment" fld="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6"/>
  <sheetViews>
    <sheetView tabSelected="1" workbookViewId="0">
      <selection sqref="A1:E1"/>
    </sheetView>
  </sheetViews>
  <sheetFormatPr baseColWidth="10" defaultColWidth="12.6640625" defaultRowHeight="15.75" customHeight="1"/>
  <cols>
    <col min="1" max="1" width="80.1640625" customWidth="1"/>
    <col min="2" max="2" width="23.33203125" customWidth="1"/>
    <col min="3" max="3" width="13.6640625" customWidth="1"/>
    <col min="4" max="4" width="11" customWidth="1"/>
    <col min="5" max="5" width="19.1640625" customWidth="1"/>
    <col min="7" max="7" width="52.83203125" customWidth="1"/>
  </cols>
  <sheetData>
    <row r="1" spans="1:11" ht="30" customHeight="1">
      <c r="A1" s="84" t="s">
        <v>0</v>
      </c>
      <c r="B1" s="85"/>
      <c r="C1" s="85"/>
      <c r="D1" s="85"/>
      <c r="E1" s="85"/>
      <c r="G1" s="1" t="s">
        <v>1</v>
      </c>
      <c r="H1" s="2" t="s">
        <v>2</v>
      </c>
      <c r="I1" s="2" t="s">
        <v>3</v>
      </c>
      <c r="J1" s="2" t="s">
        <v>4</v>
      </c>
      <c r="K1" s="2" t="s">
        <v>5</v>
      </c>
    </row>
    <row r="2" spans="1:11" ht="17">
      <c r="A2" s="3" t="s">
        <v>6</v>
      </c>
      <c r="B2" s="4" t="s">
        <v>7</v>
      </c>
      <c r="C2" s="5" t="s">
        <v>8</v>
      </c>
      <c r="D2" s="4" t="s">
        <v>9</v>
      </c>
      <c r="E2" s="6" t="s">
        <v>10</v>
      </c>
      <c r="G2" s="7" t="s">
        <v>11</v>
      </c>
      <c r="H2" s="8" t="s">
        <v>12</v>
      </c>
      <c r="I2" s="8">
        <v>1</v>
      </c>
      <c r="J2" s="8">
        <v>500</v>
      </c>
      <c r="K2" s="8">
        <v>625</v>
      </c>
    </row>
    <row r="3" spans="1:11" ht="16">
      <c r="A3" s="9" t="s">
        <v>13</v>
      </c>
      <c r="B3" s="10" t="s">
        <v>14</v>
      </c>
      <c r="C3" s="11">
        <v>150</v>
      </c>
      <c r="D3" s="12">
        <f>20*12</f>
        <v>240</v>
      </c>
      <c r="E3" s="13">
        <f t="shared" ref="E3:E6" si="0">SUM(C3*D3)</f>
        <v>36000</v>
      </c>
      <c r="G3" s="14" t="s">
        <v>15</v>
      </c>
      <c r="H3" s="15" t="s">
        <v>16</v>
      </c>
      <c r="I3" s="15">
        <v>1</v>
      </c>
      <c r="J3" s="15">
        <v>3500</v>
      </c>
      <c r="K3" s="15">
        <v>4375</v>
      </c>
    </row>
    <row r="4" spans="1:11" ht="16">
      <c r="A4" s="9" t="s">
        <v>17</v>
      </c>
      <c r="B4" s="10" t="s">
        <v>14</v>
      </c>
      <c r="C4" s="11">
        <v>120</v>
      </c>
      <c r="D4" s="12">
        <f>4*12</f>
        <v>48</v>
      </c>
      <c r="E4" s="13">
        <f t="shared" si="0"/>
        <v>5760</v>
      </c>
      <c r="G4" s="14" t="s">
        <v>18</v>
      </c>
      <c r="H4" s="15" t="s">
        <v>16</v>
      </c>
      <c r="I4" s="15">
        <v>1</v>
      </c>
      <c r="J4" s="15">
        <v>200</v>
      </c>
      <c r="K4" s="15">
        <v>250</v>
      </c>
    </row>
    <row r="5" spans="1:11" ht="16">
      <c r="A5" s="9" t="s">
        <v>19</v>
      </c>
      <c r="B5" s="10" t="s">
        <v>14</v>
      </c>
      <c r="C5" s="11">
        <v>200</v>
      </c>
      <c r="D5" s="12">
        <f>12*12</f>
        <v>144</v>
      </c>
      <c r="E5" s="13">
        <f t="shared" si="0"/>
        <v>28800</v>
      </c>
      <c r="G5" s="7" t="s">
        <v>20</v>
      </c>
      <c r="H5" s="8" t="s">
        <v>21</v>
      </c>
      <c r="I5" s="8">
        <v>1</v>
      </c>
      <c r="J5" s="8">
        <v>1500</v>
      </c>
      <c r="K5" s="8">
        <v>1875</v>
      </c>
    </row>
    <row r="6" spans="1:11" ht="16">
      <c r="A6" s="9" t="s">
        <v>22</v>
      </c>
      <c r="B6" s="10" t="s">
        <v>14</v>
      </c>
      <c r="C6" s="11">
        <v>120</v>
      </c>
      <c r="D6" s="12">
        <f>1*12</f>
        <v>12</v>
      </c>
      <c r="E6" s="13">
        <f t="shared" si="0"/>
        <v>1440</v>
      </c>
      <c r="G6" s="16" t="s">
        <v>23</v>
      </c>
      <c r="H6" s="17" t="s">
        <v>24</v>
      </c>
      <c r="I6" s="17">
        <v>1</v>
      </c>
      <c r="J6" s="17" t="s">
        <v>25</v>
      </c>
      <c r="K6" s="17"/>
    </row>
    <row r="7" spans="1:11" ht="16">
      <c r="A7" s="9" t="s">
        <v>26</v>
      </c>
      <c r="B7" s="10" t="s">
        <v>27</v>
      </c>
      <c r="C7" s="11">
        <v>500</v>
      </c>
      <c r="D7" s="18">
        <f>(33*12)</f>
        <v>396</v>
      </c>
      <c r="E7" s="19">
        <f>C7*D7</f>
        <v>198000</v>
      </c>
      <c r="G7" s="16"/>
      <c r="H7" s="17"/>
      <c r="I7" s="17"/>
      <c r="J7" s="17"/>
      <c r="K7" s="17"/>
    </row>
    <row r="8" spans="1:11" ht="16">
      <c r="A8" s="20"/>
      <c r="B8" s="21"/>
      <c r="C8" s="22"/>
      <c r="D8" s="23"/>
      <c r="E8" s="24"/>
      <c r="G8" s="16"/>
      <c r="H8" s="17"/>
      <c r="I8" s="17"/>
      <c r="J8" s="17"/>
      <c r="K8" s="17"/>
    </row>
    <row r="9" spans="1:11" ht="16">
      <c r="A9" s="9" t="s">
        <v>28</v>
      </c>
      <c r="B9" s="10" t="s">
        <v>29</v>
      </c>
      <c r="C9" s="11">
        <v>20000</v>
      </c>
      <c r="D9" s="12">
        <v>1</v>
      </c>
      <c r="E9" s="13">
        <f t="shared" ref="E9:E12" si="1">SUM(C9*D9)</f>
        <v>20000</v>
      </c>
      <c r="G9" s="16"/>
      <c r="H9" s="17"/>
      <c r="I9" s="17"/>
      <c r="J9" s="17"/>
      <c r="K9" s="17"/>
    </row>
    <row r="10" spans="1:11" ht="16">
      <c r="A10" s="9" t="s">
        <v>30</v>
      </c>
      <c r="B10" s="10" t="s">
        <v>31</v>
      </c>
      <c r="C10" s="11">
        <v>5000</v>
      </c>
      <c r="D10" s="12">
        <v>87</v>
      </c>
      <c r="E10" s="13">
        <f t="shared" si="1"/>
        <v>435000</v>
      </c>
      <c r="G10" s="16"/>
      <c r="H10" s="17"/>
      <c r="I10" s="17"/>
      <c r="J10" s="17"/>
      <c r="K10" s="17"/>
    </row>
    <row r="11" spans="1:11" ht="16">
      <c r="A11" s="9" t="s">
        <v>32</v>
      </c>
      <c r="B11" s="10" t="s">
        <v>31</v>
      </c>
      <c r="C11" s="11">
        <v>8000</v>
      </c>
      <c r="D11" s="12">
        <v>87</v>
      </c>
      <c r="E11" s="13">
        <f t="shared" si="1"/>
        <v>696000</v>
      </c>
      <c r="G11" s="16" t="s">
        <v>33</v>
      </c>
      <c r="H11" s="17" t="s">
        <v>34</v>
      </c>
      <c r="I11" s="17">
        <v>1</v>
      </c>
      <c r="J11" s="17" t="s">
        <v>25</v>
      </c>
      <c r="K11" s="17"/>
    </row>
    <row r="12" spans="1:11" ht="16">
      <c r="A12" s="9" t="s">
        <v>35</v>
      </c>
      <c r="B12" s="10" t="s">
        <v>36</v>
      </c>
      <c r="C12" s="11">
        <v>200</v>
      </c>
      <c r="D12" s="12">
        <v>8700</v>
      </c>
      <c r="E12" s="13">
        <f t="shared" si="1"/>
        <v>1740000</v>
      </c>
      <c r="G12" s="14" t="s">
        <v>37</v>
      </c>
      <c r="H12" s="15" t="s">
        <v>38</v>
      </c>
      <c r="I12" s="15">
        <v>1</v>
      </c>
      <c r="J12" s="15">
        <v>6500</v>
      </c>
      <c r="K12" s="15">
        <v>8125</v>
      </c>
    </row>
    <row r="13" spans="1:11" ht="15">
      <c r="A13" s="20"/>
      <c r="B13" s="21"/>
      <c r="C13" s="25"/>
      <c r="D13" s="23"/>
      <c r="E13" s="24"/>
      <c r="G13" s="26"/>
      <c r="H13" s="26"/>
      <c r="I13" s="26"/>
      <c r="J13" s="26"/>
      <c r="K13" s="26"/>
    </row>
    <row r="14" spans="1:11" ht="15">
      <c r="A14" s="9" t="s">
        <v>39</v>
      </c>
      <c r="B14" s="10" t="s">
        <v>40</v>
      </c>
      <c r="C14" s="27">
        <v>0.15</v>
      </c>
      <c r="D14" s="18">
        <f t="shared" ref="D14:E14" si="2">SUM(20000*33)</f>
        <v>660000</v>
      </c>
      <c r="E14" s="19">
        <f t="shared" si="2"/>
        <v>660000</v>
      </c>
      <c r="G14" s="26"/>
      <c r="H14" s="26"/>
      <c r="I14" s="26"/>
      <c r="J14" s="26"/>
      <c r="K14" s="26"/>
    </row>
    <row r="15" spans="1:11" ht="16">
      <c r="A15" s="9" t="s">
        <v>41</v>
      </c>
      <c r="B15" s="10" t="s">
        <v>42</v>
      </c>
      <c r="C15" s="11">
        <v>10000</v>
      </c>
      <c r="D15" s="18">
        <v>125</v>
      </c>
      <c r="E15" s="19">
        <f t="shared" ref="E15:E20" si="3">C15*D15</f>
        <v>1250000</v>
      </c>
      <c r="G15" s="28" t="s">
        <v>43</v>
      </c>
      <c r="H15" s="29"/>
      <c r="I15" s="29"/>
      <c r="J15" s="30">
        <v>12200</v>
      </c>
      <c r="K15" s="30">
        <v>15250</v>
      </c>
    </row>
    <row r="16" spans="1:11" ht="16">
      <c r="A16" s="9" t="s">
        <v>44</v>
      </c>
      <c r="B16" s="10" t="s">
        <v>45</v>
      </c>
      <c r="C16" s="11">
        <v>3000</v>
      </c>
      <c r="D16" s="18">
        <v>155</v>
      </c>
      <c r="E16" s="19">
        <f t="shared" si="3"/>
        <v>465000</v>
      </c>
      <c r="G16" s="31"/>
      <c r="H16" s="32"/>
      <c r="I16" s="32"/>
      <c r="J16" s="31"/>
      <c r="K16" s="31"/>
    </row>
    <row r="17" spans="1:11" ht="15">
      <c r="A17" s="9" t="s">
        <v>46</v>
      </c>
      <c r="B17" s="10" t="s">
        <v>31</v>
      </c>
      <c r="C17" s="11">
        <v>2000</v>
      </c>
      <c r="D17" s="18">
        <v>33</v>
      </c>
      <c r="E17" s="19">
        <f t="shared" si="3"/>
        <v>66000</v>
      </c>
      <c r="G17" s="1" t="s">
        <v>47</v>
      </c>
      <c r="H17" s="2" t="s">
        <v>2</v>
      </c>
      <c r="I17" s="2" t="s">
        <v>3</v>
      </c>
      <c r="J17" s="2" t="s">
        <v>4</v>
      </c>
      <c r="K17" s="2" t="s">
        <v>5</v>
      </c>
    </row>
    <row r="18" spans="1:11" ht="16">
      <c r="A18" s="9" t="s">
        <v>48</v>
      </c>
      <c r="B18" s="10" t="s">
        <v>31</v>
      </c>
      <c r="C18" s="11">
        <v>1000</v>
      </c>
      <c r="D18" s="18">
        <v>9</v>
      </c>
      <c r="E18" s="19">
        <f t="shared" si="3"/>
        <v>9000</v>
      </c>
      <c r="G18" s="33"/>
      <c r="H18" s="34"/>
      <c r="I18" s="35"/>
      <c r="J18" s="36"/>
      <c r="K18" s="36"/>
    </row>
    <row r="19" spans="1:11" ht="16">
      <c r="A19" s="9" t="s">
        <v>49</v>
      </c>
      <c r="B19" s="10" t="s">
        <v>50</v>
      </c>
      <c r="C19" s="27">
        <v>0.27500000000000002</v>
      </c>
      <c r="D19" s="18">
        <f>3000*9</f>
        <v>27000</v>
      </c>
      <c r="E19" s="19">
        <f t="shared" si="3"/>
        <v>7425.0000000000009</v>
      </c>
      <c r="G19" s="33" t="s">
        <v>51</v>
      </c>
      <c r="H19" s="34" t="s">
        <v>52</v>
      </c>
      <c r="I19" s="34"/>
      <c r="J19" s="36"/>
      <c r="K19" s="36"/>
    </row>
    <row r="20" spans="1:11" ht="16">
      <c r="A20" s="9" t="s">
        <v>53</v>
      </c>
      <c r="B20" s="10" t="s">
        <v>54</v>
      </c>
      <c r="C20" s="27">
        <v>0.27500000000000002</v>
      </c>
      <c r="D20" s="18">
        <v>10000</v>
      </c>
      <c r="E20" s="19">
        <f t="shared" si="3"/>
        <v>2750</v>
      </c>
      <c r="G20" s="33" t="s">
        <v>55</v>
      </c>
      <c r="H20" s="34" t="s">
        <v>34</v>
      </c>
      <c r="I20" s="34"/>
      <c r="J20" s="36"/>
      <c r="K20" s="36"/>
    </row>
    <row r="21" spans="1:11" ht="17">
      <c r="A21" s="37" t="s">
        <v>56</v>
      </c>
      <c r="B21" s="38"/>
      <c r="C21" s="39"/>
      <c r="D21" s="38"/>
      <c r="E21" s="40">
        <f>SUM(E3:E20)</f>
        <v>5621175</v>
      </c>
      <c r="G21" s="33" t="s">
        <v>57</v>
      </c>
      <c r="H21" s="34" t="s">
        <v>58</v>
      </c>
      <c r="I21" s="34"/>
      <c r="J21" s="36"/>
      <c r="K21" s="36"/>
    </row>
    <row r="22" spans="1:11" ht="16">
      <c r="C22" s="41"/>
      <c r="E22" s="41"/>
      <c r="G22" s="42" t="s">
        <v>59</v>
      </c>
      <c r="H22" s="43" t="s">
        <v>60</v>
      </c>
      <c r="I22" s="43"/>
      <c r="J22" s="36"/>
      <c r="K22" s="36"/>
    </row>
    <row r="23" spans="1:11" ht="16">
      <c r="G23" s="42" t="s">
        <v>61</v>
      </c>
      <c r="H23" s="43" t="s">
        <v>60</v>
      </c>
      <c r="I23" s="43"/>
      <c r="J23" s="36"/>
      <c r="K23" s="36"/>
    </row>
    <row r="24" spans="1:11" ht="16">
      <c r="C24" s="41"/>
      <c r="E24" s="41"/>
      <c r="G24" s="33" t="s">
        <v>62</v>
      </c>
      <c r="H24" s="34" t="s">
        <v>58</v>
      </c>
      <c r="I24" s="34"/>
      <c r="J24" s="36"/>
      <c r="K24" s="36"/>
    </row>
    <row r="25" spans="1:11" ht="16">
      <c r="C25" s="41"/>
      <c r="E25" s="41"/>
      <c r="G25" s="33" t="s">
        <v>63</v>
      </c>
      <c r="H25" s="34" t="s">
        <v>34</v>
      </c>
      <c r="I25" s="34"/>
      <c r="J25" s="36"/>
      <c r="K25" s="36"/>
    </row>
    <row r="26" spans="1:11" ht="16">
      <c r="A26" s="44" t="s">
        <v>64</v>
      </c>
      <c r="C26" s="41"/>
      <c r="E26" s="41"/>
      <c r="G26" s="33" t="s">
        <v>65</v>
      </c>
      <c r="H26" s="34" t="s">
        <v>34</v>
      </c>
      <c r="I26" s="34"/>
      <c r="J26" s="36"/>
      <c r="K26" s="36"/>
    </row>
    <row r="27" spans="1:11" ht="16">
      <c r="A27" s="45" t="s">
        <v>66</v>
      </c>
      <c r="B27" s="44"/>
      <c r="C27" s="46"/>
      <c r="D27" s="44"/>
      <c r="E27" s="46"/>
      <c r="G27" s="33" t="s">
        <v>67</v>
      </c>
      <c r="H27" s="34" t="s">
        <v>68</v>
      </c>
      <c r="I27" s="34"/>
      <c r="J27" s="36"/>
      <c r="K27" s="36"/>
    </row>
    <row r="28" spans="1:11" ht="16">
      <c r="A28" s="45" t="s">
        <v>69</v>
      </c>
      <c r="C28" s="41"/>
      <c r="E28" s="41"/>
      <c r="G28" s="33" t="s">
        <v>70</v>
      </c>
      <c r="H28" s="34" t="s">
        <v>71</v>
      </c>
      <c r="I28" s="34"/>
      <c r="J28" s="36"/>
      <c r="K28" s="36"/>
    </row>
    <row r="29" spans="1:11" ht="16">
      <c r="A29" s="45" t="s">
        <v>72</v>
      </c>
      <c r="C29" s="41"/>
      <c r="E29" s="41"/>
      <c r="G29" s="33" t="s">
        <v>73</v>
      </c>
      <c r="H29" s="34" t="s">
        <v>74</v>
      </c>
      <c r="I29" s="34"/>
      <c r="J29" s="36"/>
      <c r="K29" s="36"/>
    </row>
    <row r="30" spans="1:11" ht="16">
      <c r="A30" s="45" t="s">
        <v>75</v>
      </c>
      <c r="C30" s="41"/>
      <c r="E30" s="41"/>
      <c r="G30" s="33" t="s">
        <v>76</v>
      </c>
      <c r="H30" s="34" t="s">
        <v>34</v>
      </c>
      <c r="I30" s="34"/>
      <c r="J30" s="36"/>
      <c r="K30" s="36"/>
    </row>
    <row r="31" spans="1:11" ht="16">
      <c r="A31" s="45" t="s">
        <v>77</v>
      </c>
      <c r="C31" s="41"/>
      <c r="E31" s="41"/>
      <c r="G31" s="33" t="s">
        <v>78</v>
      </c>
      <c r="H31" s="34" t="s">
        <v>79</v>
      </c>
      <c r="I31" s="34"/>
      <c r="J31" s="36"/>
      <c r="K31" s="36"/>
    </row>
    <row r="32" spans="1:11" ht="16">
      <c r="A32" s="44" t="s">
        <v>80</v>
      </c>
      <c r="C32" s="41"/>
      <c r="E32" s="41"/>
      <c r="G32" s="33" t="s">
        <v>81</v>
      </c>
      <c r="H32" s="34" t="s">
        <v>58</v>
      </c>
      <c r="I32" s="34"/>
      <c r="J32" s="36"/>
      <c r="K32" s="36"/>
    </row>
    <row r="33" spans="1:11" ht="16">
      <c r="A33" s="45" t="s">
        <v>82</v>
      </c>
      <c r="C33" s="41"/>
      <c r="E33" s="41"/>
      <c r="G33" s="33" t="s">
        <v>83</v>
      </c>
      <c r="H33" s="34" t="s">
        <v>58</v>
      </c>
      <c r="I33" s="34"/>
      <c r="J33" s="36"/>
      <c r="K33" s="36"/>
    </row>
    <row r="34" spans="1:11" ht="16">
      <c r="C34" s="41"/>
      <c r="E34" s="41"/>
      <c r="G34" s="33" t="s">
        <v>84</v>
      </c>
      <c r="H34" s="34" t="s">
        <v>34</v>
      </c>
      <c r="I34" s="34"/>
      <c r="J34" s="36"/>
      <c r="K34" s="36"/>
    </row>
    <row r="35" spans="1:11" ht="16">
      <c r="C35" s="41"/>
      <c r="E35" s="41"/>
      <c r="G35" s="33" t="s">
        <v>85</v>
      </c>
      <c r="H35" s="34" t="s">
        <v>86</v>
      </c>
      <c r="I35" s="34"/>
      <c r="J35" s="36"/>
      <c r="K35" s="36"/>
    </row>
    <row r="36" spans="1:11" ht="16">
      <c r="A36" s="45" t="s">
        <v>87</v>
      </c>
      <c r="B36" s="45" t="s">
        <v>88</v>
      </c>
      <c r="C36" s="41" t="s">
        <v>89</v>
      </c>
      <c r="E36" s="41"/>
      <c r="G36" s="33" t="s">
        <v>90</v>
      </c>
      <c r="H36" s="34" t="s">
        <v>71</v>
      </c>
      <c r="I36" s="34"/>
      <c r="J36" s="36"/>
      <c r="K36" s="36"/>
    </row>
    <row r="37" spans="1:11" ht="16">
      <c r="A37" s="45" t="s">
        <v>91</v>
      </c>
      <c r="B37" s="45">
        <v>2500</v>
      </c>
      <c r="C37" s="47"/>
      <c r="E37" s="41"/>
      <c r="G37" s="33" t="s">
        <v>92</v>
      </c>
      <c r="H37" s="34" t="s">
        <v>79</v>
      </c>
      <c r="I37" s="34"/>
      <c r="J37" s="36"/>
      <c r="K37" s="36"/>
    </row>
    <row r="38" spans="1:11" ht="16">
      <c r="A38" s="45" t="s">
        <v>93</v>
      </c>
      <c r="B38" s="45">
        <v>1000</v>
      </c>
      <c r="C38" s="47">
        <v>0.4</v>
      </c>
      <c r="E38" s="41"/>
      <c r="G38" s="33" t="s">
        <v>94</v>
      </c>
      <c r="H38" s="34" t="s">
        <v>58</v>
      </c>
      <c r="I38" s="34"/>
      <c r="J38" s="36"/>
      <c r="K38" s="36"/>
    </row>
    <row r="39" spans="1:11" ht="13">
      <c r="A39" s="45" t="s">
        <v>95</v>
      </c>
      <c r="B39" s="45">
        <v>200</v>
      </c>
      <c r="C39" s="47">
        <v>0.2</v>
      </c>
      <c r="E39" s="41"/>
    </row>
    <row r="40" spans="1:11" ht="13">
      <c r="A40" s="45" t="s">
        <v>96</v>
      </c>
      <c r="B40" s="45">
        <v>76</v>
      </c>
      <c r="C40" s="47">
        <v>0.38</v>
      </c>
      <c r="E40" s="41"/>
    </row>
    <row r="41" spans="1:11" ht="13">
      <c r="C41" s="41"/>
      <c r="E41" s="41"/>
    </row>
    <row r="42" spans="1:11" ht="13">
      <c r="C42" s="41"/>
      <c r="E42" s="41"/>
    </row>
    <row r="43" spans="1:11" ht="13">
      <c r="C43" s="41"/>
      <c r="E43" s="41"/>
    </row>
    <row r="44" spans="1:11" ht="13">
      <c r="C44" s="41"/>
      <c r="E44" s="41"/>
    </row>
    <row r="45" spans="1:11" ht="13">
      <c r="C45" s="41"/>
      <c r="E45" s="41"/>
    </row>
    <row r="46" spans="1:11" ht="13">
      <c r="C46" s="41"/>
      <c r="E46" s="41"/>
    </row>
    <row r="47" spans="1:11" ht="13">
      <c r="C47" s="41"/>
      <c r="E47" s="41"/>
    </row>
    <row r="48" spans="1:11" ht="13">
      <c r="C48" s="41"/>
      <c r="E48" s="41"/>
    </row>
    <row r="49" spans="3:5" ht="13">
      <c r="C49" s="41"/>
      <c r="E49" s="41"/>
    </row>
    <row r="50" spans="3:5" ht="13">
      <c r="C50" s="41"/>
      <c r="E50" s="41"/>
    </row>
    <row r="51" spans="3:5" ht="13">
      <c r="C51" s="41"/>
      <c r="E51" s="41"/>
    </row>
    <row r="52" spans="3:5" ht="13">
      <c r="C52" s="41"/>
      <c r="E52" s="41"/>
    </row>
    <row r="53" spans="3:5" ht="13">
      <c r="C53" s="41"/>
      <c r="E53" s="41"/>
    </row>
    <row r="54" spans="3:5" ht="13">
      <c r="C54" s="41"/>
      <c r="E54" s="41"/>
    </row>
    <row r="55" spans="3:5" ht="13">
      <c r="C55" s="41"/>
      <c r="E55" s="41"/>
    </row>
    <row r="56" spans="3:5" ht="13">
      <c r="C56" s="41"/>
      <c r="E56" s="41"/>
    </row>
    <row r="57" spans="3:5" ht="13">
      <c r="C57" s="41"/>
      <c r="E57" s="41"/>
    </row>
    <row r="58" spans="3:5" ht="13">
      <c r="C58" s="41"/>
      <c r="E58" s="41"/>
    </row>
    <row r="59" spans="3:5" ht="13">
      <c r="C59" s="41"/>
      <c r="E59" s="41"/>
    </row>
    <row r="60" spans="3:5" ht="13">
      <c r="C60" s="41"/>
      <c r="E60" s="41"/>
    </row>
    <row r="61" spans="3:5" ht="13">
      <c r="C61" s="41"/>
      <c r="E61" s="41"/>
    </row>
    <row r="62" spans="3:5" ht="13">
      <c r="C62" s="41"/>
      <c r="E62" s="41"/>
    </row>
    <row r="63" spans="3:5" ht="13">
      <c r="C63" s="41"/>
      <c r="E63" s="41"/>
    </row>
    <row r="64" spans="3:5" ht="13">
      <c r="C64" s="41"/>
      <c r="E64" s="41"/>
    </row>
    <row r="65" spans="3:5" ht="13">
      <c r="C65" s="41"/>
      <c r="E65" s="41"/>
    </row>
    <row r="66" spans="3:5" ht="13">
      <c r="C66" s="41"/>
      <c r="E66" s="41"/>
    </row>
    <row r="67" spans="3:5" ht="13">
      <c r="C67" s="41"/>
      <c r="E67" s="41"/>
    </row>
    <row r="68" spans="3:5" ht="13">
      <c r="C68" s="41"/>
      <c r="E68" s="41"/>
    </row>
    <row r="69" spans="3:5" ht="13">
      <c r="C69" s="41"/>
      <c r="E69" s="41"/>
    </row>
    <row r="70" spans="3:5" ht="13">
      <c r="C70" s="41"/>
      <c r="E70" s="41"/>
    </row>
    <row r="71" spans="3:5" ht="13">
      <c r="C71" s="41"/>
      <c r="E71" s="41"/>
    </row>
    <row r="72" spans="3:5" ht="13">
      <c r="C72" s="41"/>
      <c r="E72" s="41"/>
    </row>
    <row r="73" spans="3:5" ht="13">
      <c r="C73" s="41"/>
      <c r="E73" s="41"/>
    </row>
    <row r="74" spans="3:5" ht="13">
      <c r="C74" s="41"/>
      <c r="E74" s="41"/>
    </row>
    <row r="75" spans="3:5" ht="13">
      <c r="C75" s="41"/>
      <c r="E75" s="41"/>
    </row>
    <row r="76" spans="3:5" ht="13">
      <c r="C76" s="41"/>
      <c r="E76" s="41"/>
    </row>
    <row r="77" spans="3:5" ht="13">
      <c r="C77" s="41"/>
      <c r="E77" s="41"/>
    </row>
    <row r="78" spans="3:5" ht="13">
      <c r="C78" s="41"/>
      <c r="E78" s="41"/>
    </row>
    <row r="79" spans="3:5" ht="13">
      <c r="C79" s="41"/>
      <c r="E79" s="41"/>
    </row>
    <row r="80" spans="3:5" ht="13">
      <c r="C80" s="41"/>
      <c r="E80" s="41"/>
    </row>
    <row r="81" spans="3:5" ht="13">
      <c r="C81" s="41"/>
      <c r="E81" s="41"/>
    </row>
    <row r="82" spans="3:5" ht="13">
      <c r="C82" s="41"/>
      <c r="E82" s="41"/>
    </row>
    <row r="83" spans="3:5" ht="13">
      <c r="C83" s="41"/>
      <c r="E83" s="41"/>
    </row>
    <row r="84" spans="3:5" ht="13">
      <c r="C84" s="41"/>
      <c r="E84" s="41"/>
    </row>
    <row r="85" spans="3:5" ht="13">
      <c r="C85" s="41"/>
      <c r="E85" s="41"/>
    </row>
    <row r="86" spans="3:5" ht="13">
      <c r="C86" s="41"/>
      <c r="E86" s="41"/>
    </row>
    <row r="87" spans="3:5" ht="13">
      <c r="C87" s="41"/>
      <c r="E87" s="41"/>
    </row>
    <row r="88" spans="3:5" ht="13">
      <c r="C88" s="41"/>
      <c r="E88" s="41"/>
    </row>
    <row r="89" spans="3:5" ht="13">
      <c r="C89" s="41"/>
      <c r="E89" s="41"/>
    </row>
    <row r="90" spans="3:5" ht="13">
      <c r="C90" s="41"/>
      <c r="E90" s="41"/>
    </row>
    <row r="91" spans="3:5" ht="13">
      <c r="C91" s="41"/>
      <c r="E91" s="41"/>
    </row>
    <row r="92" spans="3:5" ht="13">
      <c r="C92" s="41"/>
      <c r="E92" s="41"/>
    </row>
    <row r="93" spans="3:5" ht="13">
      <c r="C93" s="41"/>
      <c r="E93" s="41"/>
    </row>
    <row r="94" spans="3:5" ht="13">
      <c r="C94" s="41"/>
      <c r="E94" s="41"/>
    </row>
    <row r="95" spans="3:5" ht="13">
      <c r="C95" s="41"/>
      <c r="E95" s="41"/>
    </row>
    <row r="96" spans="3:5" ht="13">
      <c r="C96" s="41"/>
      <c r="E96" s="41"/>
    </row>
    <row r="97" spans="3:5" ht="13">
      <c r="C97" s="41"/>
      <c r="E97" s="41"/>
    </row>
    <row r="98" spans="3:5" ht="13">
      <c r="C98" s="41"/>
      <c r="E98" s="41"/>
    </row>
    <row r="99" spans="3:5" ht="13">
      <c r="C99" s="41"/>
      <c r="E99" s="41"/>
    </row>
    <row r="100" spans="3:5" ht="13">
      <c r="C100" s="41"/>
      <c r="E100" s="41"/>
    </row>
    <row r="101" spans="3:5" ht="13">
      <c r="C101" s="41"/>
      <c r="E101" s="41"/>
    </row>
    <row r="102" spans="3:5" ht="13">
      <c r="C102" s="41"/>
      <c r="E102" s="41"/>
    </row>
    <row r="103" spans="3:5" ht="13">
      <c r="C103" s="41"/>
      <c r="E103" s="41"/>
    </row>
    <row r="104" spans="3:5" ht="13">
      <c r="C104" s="41"/>
      <c r="E104" s="41"/>
    </row>
    <row r="105" spans="3:5" ht="13">
      <c r="C105" s="41"/>
      <c r="E105" s="41"/>
    </row>
    <row r="106" spans="3:5" ht="13">
      <c r="C106" s="41"/>
      <c r="E106" s="41"/>
    </row>
    <row r="107" spans="3:5" ht="13">
      <c r="C107" s="41"/>
      <c r="E107" s="41"/>
    </row>
    <row r="108" spans="3:5" ht="13">
      <c r="C108" s="41"/>
      <c r="E108" s="41"/>
    </row>
    <row r="109" spans="3:5" ht="13">
      <c r="C109" s="41"/>
      <c r="E109" s="41"/>
    </row>
    <row r="110" spans="3:5" ht="13">
      <c r="C110" s="41"/>
      <c r="E110" s="41"/>
    </row>
    <row r="111" spans="3:5" ht="13">
      <c r="C111" s="41"/>
      <c r="E111" s="41"/>
    </row>
    <row r="112" spans="3:5" ht="13">
      <c r="C112" s="41"/>
      <c r="E112" s="41"/>
    </row>
    <row r="113" spans="3:5" ht="13">
      <c r="C113" s="41"/>
      <c r="E113" s="41"/>
    </row>
    <row r="114" spans="3:5" ht="13">
      <c r="C114" s="41"/>
      <c r="E114" s="41"/>
    </row>
    <row r="115" spans="3:5" ht="13">
      <c r="C115" s="41"/>
      <c r="E115" s="41"/>
    </row>
    <row r="116" spans="3:5" ht="13">
      <c r="C116" s="41"/>
      <c r="E116" s="41"/>
    </row>
    <row r="117" spans="3:5" ht="13">
      <c r="C117" s="41"/>
      <c r="E117" s="41"/>
    </row>
    <row r="118" spans="3:5" ht="13">
      <c r="C118" s="41"/>
      <c r="E118" s="41"/>
    </row>
    <row r="119" spans="3:5" ht="13">
      <c r="C119" s="41"/>
      <c r="E119" s="41"/>
    </row>
    <row r="120" spans="3:5" ht="13">
      <c r="C120" s="41"/>
      <c r="E120" s="41"/>
    </row>
    <row r="121" spans="3:5" ht="13">
      <c r="C121" s="41"/>
      <c r="E121" s="41"/>
    </row>
    <row r="122" spans="3:5" ht="13">
      <c r="C122" s="41"/>
      <c r="E122" s="41"/>
    </row>
    <row r="123" spans="3:5" ht="13">
      <c r="C123" s="41"/>
      <c r="E123" s="41"/>
    </row>
    <row r="124" spans="3:5" ht="13">
      <c r="C124" s="41"/>
      <c r="E124" s="41"/>
    </row>
    <row r="125" spans="3:5" ht="13">
      <c r="C125" s="41"/>
      <c r="E125" s="41"/>
    </row>
    <row r="126" spans="3:5" ht="13">
      <c r="C126" s="41"/>
      <c r="E126" s="41"/>
    </row>
    <row r="127" spans="3:5" ht="13">
      <c r="C127" s="41"/>
      <c r="E127" s="41"/>
    </row>
    <row r="128" spans="3:5" ht="13">
      <c r="C128" s="41"/>
      <c r="E128" s="41"/>
    </row>
    <row r="129" spans="3:5" ht="13">
      <c r="C129" s="41"/>
      <c r="E129" s="41"/>
    </row>
    <row r="130" spans="3:5" ht="13">
      <c r="C130" s="41"/>
      <c r="E130" s="41"/>
    </row>
    <row r="131" spans="3:5" ht="13">
      <c r="C131" s="41"/>
      <c r="E131" s="41"/>
    </row>
    <row r="132" spans="3:5" ht="13">
      <c r="C132" s="41"/>
      <c r="E132" s="41"/>
    </row>
    <row r="133" spans="3:5" ht="13">
      <c r="C133" s="41"/>
      <c r="E133" s="41"/>
    </row>
    <row r="134" spans="3:5" ht="13">
      <c r="C134" s="41"/>
      <c r="E134" s="41"/>
    </row>
    <row r="135" spans="3:5" ht="13">
      <c r="C135" s="41"/>
      <c r="E135" s="41"/>
    </row>
    <row r="136" spans="3:5" ht="13">
      <c r="C136" s="41"/>
      <c r="E136" s="41"/>
    </row>
    <row r="137" spans="3:5" ht="13">
      <c r="C137" s="41"/>
      <c r="E137" s="41"/>
    </row>
    <row r="138" spans="3:5" ht="13">
      <c r="C138" s="41"/>
      <c r="E138" s="41"/>
    </row>
    <row r="139" spans="3:5" ht="13">
      <c r="C139" s="41"/>
      <c r="E139" s="41"/>
    </row>
    <row r="140" spans="3:5" ht="13">
      <c r="C140" s="41"/>
      <c r="E140" s="41"/>
    </row>
    <row r="141" spans="3:5" ht="13">
      <c r="C141" s="41"/>
      <c r="E141" s="41"/>
    </row>
    <row r="142" spans="3:5" ht="13">
      <c r="C142" s="41"/>
      <c r="E142" s="41"/>
    </row>
    <row r="143" spans="3:5" ht="13">
      <c r="C143" s="41"/>
      <c r="E143" s="41"/>
    </row>
    <row r="144" spans="3:5" ht="13">
      <c r="C144" s="41"/>
      <c r="E144" s="41"/>
    </row>
    <row r="145" spans="3:5" ht="13">
      <c r="C145" s="41"/>
      <c r="E145" s="41"/>
    </row>
    <row r="146" spans="3:5" ht="13">
      <c r="C146" s="41"/>
      <c r="E146" s="41"/>
    </row>
    <row r="147" spans="3:5" ht="13">
      <c r="C147" s="41"/>
      <c r="E147" s="41"/>
    </row>
    <row r="148" spans="3:5" ht="13">
      <c r="C148" s="41"/>
      <c r="E148" s="41"/>
    </row>
    <row r="149" spans="3:5" ht="13">
      <c r="C149" s="41"/>
      <c r="E149" s="41"/>
    </row>
    <row r="150" spans="3:5" ht="13">
      <c r="C150" s="41"/>
      <c r="E150" s="41"/>
    </row>
    <row r="151" spans="3:5" ht="13">
      <c r="C151" s="41"/>
      <c r="E151" s="41"/>
    </row>
    <row r="152" spans="3:5" ht="13">
      <c r="C152" s="41"/>
      <c r="E152" s="41"/>
    </row>
    <row r="153" spans="3:5" ht="13">
      <c r="C153" s="41"/>
      <c r="E153" s="41"/>
    </row>
    <row r="154" spans="3:5" ht="13">
      <c r="C154" s="41"/>
      <c r="E154" s="41"/>
    </row>
    <row r="155" spans="3:5" ht="13">
      <c r="C155" s="41"/>
      <c r="E155" s="41"/>
    </row>
    <row r="156" spans="3:5" ht="13">
      <c r="C156" s="41"/>
      <c r="E156" s="41"/>
    </row>
    <row r="157" spans="3:5" ht="13">
      <c r="C157" s="41"/>
      <c r="E157" s="41"/>
    </row>
    <row r="158" spans="3:5" ht="13">
      <c r="C158" s="41"/>
      <c r="E158" s="41"/>
    </row>
    <row r="159" spans="3:5" ht="13">
      <c r="C159" s="41"/>
      <c r="E159" s="41"/>
    </row>
    <row r="160" spans="3:5" ht="13">
      <c r="C160" s="41"/>
      <c r="E160" s="41"/>
    </row>
    <row r="161" spans="3:5" ht="13">
      <c r="C161" s="41"/>
      <c r="E161" s="41"/>
    </row>
    <row r="162" spans="3:5" ht="13">
      <c r="C162" s="41"/>
      <c r="E162" s="41"/>
    </row>
    <row r="163" spans="3:5" ht="13">
      <c r="C163" s="41"/>
      <c r="E163" s="41"/>
    </row>
    <row r="164" spans="3:5" ht="13">
      <c r="C164" s="41"/>
      <c r="E164" s="41"/>
    </row>
    <row r="165" spans="3:5" ht="13">
      <c r="C165" s="41"/>
      <c r="E165" s="41"/>
    </row>
    <row r="166" spans="3:5" ht="13">
      <c r="C166" s="41"/>
      <c r="E166" s="41"/>
    </row>
    <row r="167" spans="3:5" ht="13">
      <c r="C167" s="41"/>
      <c r="E167" s="41"/>
    </row>
    <row r="168" spans="3:5" ht="13">
      <c r="C168" s="41"/>
      <c r="E168" s="41"/>
    </row>
    <row r="169" spans="3:5" ht="13">
      <c r="C169" s="41"/>
      <c r="E169" s="41"/>
    </row>
    <row r="170" spans="3:5" ht="13">
      <c r="C170" s="41"/>
      <c r="E170" s="41"/>
    </row>
    <row r="171" spans="3:5" ht="13">
      <c r="C171" s="41"/>
      <c r="E171" s="41"/>
    </row>
    <row r="172" spans="3:5" ht="13">
      <c r="C172" s="41"/>
      <c r="E172" s="41"/>
    </row>
    <row r="173" spans="3:5" ht="13">
      <c r="C173" s="41"/>
      <c r="E173" s="41"/>
    </row>
    <row r="174" spans="3:5" ht="13">
      <c r="C174" s="41"/>
      <c r="E174" s="41"/>
    </row>
    <row r="175" spans="3:5" ht="13">
      <c r="C175" s="41"/>
      <c r="E175" s="41"/>
    </row>
    <row r="176" spans="3:5" ht="13">
      <c r="C176" s="41"/>
      <c r="E176" s="41"/>
    </row>
    <row r="177" spans="3:5" ht="13">
      <c r="C177" s="41"/>
      <c r="E177" s="41"/>
    </row>
    <row r="178" spans="3:5" ht="13">
      <c r="C178" s="41"/>
      <c r="E178" s="41"/>
    </row>
    <row r="179" spans="3:5" ht="13">
      <c r="C179" s="41"/>
      <c r="E179" s="41"/>
    </row>
    <row r="180" spans="3:5" ht="13">
      <c r="C180" s="41"/>
      <c r="E180" s="41"/>
    </row>
    <row r="181" spans="3:5" ht="13">
      <c r="C181" s="41"/>
      <c r="E181" s="41"/>
    </row>
    <row r="182" spans="3:5" ht="13">
      <c r="C182" s="41"/>
      <c r="E182" s="41"/>
    </row>
    <row r="183" spans="3:5" ht="13">
      <c r="C183" s="41"/>
      <c r="E183" s="41"/>
    </row>
    <row r="184" spans="3:5" ht="13">
      <c r="C184" s="41"/>
      <c r="E184" s="41"/>
    </row>
    <row r="185" spans="3:5" ht="13">
      <c r="C185" s="41"/>
      <c r="E185" s="41"/>
    </row>
    <row r="186" spans="3:5" ht="13">
      <c r="C186" s="41"/>
      <c r="E186" s="41"/>
    </row>
    <row r="187" spans="3:5" ht="13">
      <c r="C187" s="41"/>
      <c r="E187" s="41"/>
    </row>
    <row r="188" spans="3:5" ht="13">
      <c r="C188" s="41"/>
      <c r="E188" s="41"/>
    </row>
    <row r="189" spans="3:5" ht="13">
      <c r="C189" s="41"/>
      <c r="E189" s="41"/>
    </row>
    <row r="190" spans="3:5" ht="13">
      <c r="C190" s="41"/>
      <c r="E190" s="41"/>
    </row>
    <row r="191" spans="3:5" ht="13">
      <c r="C191" s="41"/>
      <c r="E191" s="41"/>
    </row>
    <row r="192" spans="3:5" ht="13">
      <c r="C192" s="41"/>
      <c r="E192" s="41"/>
    </row>
    <row r="193" spans="3:5" ht="13">
      <c r="C193" s="41"/>
      <c r="E193" s="41"/>
    </row>
    <row r="194" spans="3:5" ht="13">
      <c r="C194" s="41"/>
      <c r="E194" s="41"/>
    </row>
    <row r="195" spans="3:5" ht="13">
      <c r="C195" s="41"/>
      <c r="E195" s="41"/>
    </row>
    <row r="196" spans="3:5" ht="13">
      <c r="C196" s="41"/>
      <c r="E196" s="41"/>
    </row>
    <row r="197" spans="3:5" ht="13">
      <c r="C197" s="41"/>
      <c r="E197" s="41"/>
    </row>
    <row r="198" spans="3:5" ht="13">
      <c r="C198" s="41"/>
      <c r="E198" s="41"/>
    </row>
    <row r="199" spans="3:5" ht="13">
      <c r="C199" s="41"/>
      <c r="E199" s="41"/>
    </row>
    <row r="200" spans="3:5" ht="13">
      <c r="C200" s="41"/>
      <c r="E200" s="41"/>
    </row>
    <row r="201" spans="3:5" ht="13">
      <c r="C201" s="41"/>
      <c r="E201" s="41"/>
    </row>
    <row r="202" spans="3:5" ht="13">
      <c r="C202" s="41"/>
      <c r="E202" s="41"/>
    </row>
    <row r="203" spans="3:5" ht="13">
      <c r="C203" s="41"/>
      <c r="E203" s="41"/>
    </row>
    <row r="204" spans="3:5" ht="13">
      <c r="C204" s="41"/>
      <c r="E204" s="41"/>
    </row>
    <row r="205" spans="3:5" ht="13">
      <c r="C205" s="41"/>
      <c r="E205" s="41"/>
    </row>
    <row r="206" spans="3:5" ht="13">
      <c r="C206" s="41"/>
      <c r="E206" s="41"/>
    </row>
    <row r="207" spans="3:5" ht="13">
      <c r="C207" s="41"/>
      <c r="E207" s="41"/>
    </row>
    <row r="208" spans="3:5" ht="13">
      <c r="C208" s="41"/>
      <c r="E208" s="41"/>
    </row>
    <row r="209" spans="3:5" ht="13">
      <c r="C209" s="41"/>
      <c r="E209" s="41"/>
    </row>
    <row r="210" spans="3:5" ht="13">
      <c r="C210" s="41"/>
      <c r="E210" s="41"/>
    </row>
    <row r="211" spans="3:5" ht="13">
      <c r="C211" s="41"/>
      <c r="E211" s="41"/>
    </row>
    <row r="212" spans="3:5" ht="13">
      <c r="C212" s="41"/>
      <c r="E212" s="41"/>
    </row>
    <row r="213" spans="3:5" ht="13">
      <c r="C213" s="41"/>
      <c r="E213" s="41"/>
    </row>
    <row r="214" spans="3:5" ht="13">
      <c r="C214" s="41"/>
      <c r="E214" s="41"/>
    </row>
    <row r="215" spans="3:5" ht="13">
      <c r="C215" s="41"/>
      <c r="E215" s="41"/>
    </row>
    <row r="216" spans="3:5" ht="13">
      <c r="C216" s="41"/>
      <c r="E216" s="41"/>
    </row>
    <row r="217" spans="3:5" ht="13">
      <c r="C217" s="41"/>
      <c r="E217" s="41"/>
    </row>
    <row r="218" spans="3:5" ht="13">
      <c r="C218" s="41"/>
      <c r="E218" s="41"/>
    </row>
    <row r="219" spans="3:5" ht="13">
      <c r="C219" s="41"/>
      <c r="E219" s="41"/>
    </row>
    <row r="220" spans="3:5" ht="13">
      <c r="C220" s="41"/>
      <c r="E220" s="41"/>
    </row>
    <row r="221" spans="3:5" ht="13">
      <c r="C221" s="41"/>
      <c r="E221" s="41"/>
    </row>
    <row r="222" spans="3:5" ht="13">
      <c r="C222" s="41"/>
      <c r="E222" s="41"/>
    </row>
    <row r="223" spans="3:5" ht="13">
      <c r="C223" s="41"/>
      <c r="E223" s="41"/>
    </row>
    <row r="224" spans="3:5" ht="13">
      <c r="C224" s="41"/>
      <c r="E224" s="41"/>
    </row>
    <row r="225" spans="3:5" ht="13">
      <c r="C225" s="41"/>
      <c r="E225" s="41"/>
    </row>
    <row r="226" spans="3:5" ht="13">
      <c r="C226" s="41"/>
      <c r="E226" s="41"/>
    </row>
    <row r="227" spans="3:5" ht="13">
      <c r="C227" s="41"/>
      <c r="E227" s="41"/>
    </row>
    <row r="228" spans="3:5" ht="13">
      <c r="C228" s="41"/>
      <c r="E228" s="41"/>
    </row>
    <row r="229" spans="3:5" ht="13">
      <c r="C229" s="41"/>
      <c r="E229" s="41"/>
    </row>
    <row r="230" spans="3:5" ht="13">
      <c r="C230" s="41"/>
      <c r="E230" s="41"/>
    </row>
    <row r="231" spans="3:5" ht="13">
      <c r="C231" s="41"/>
      <c r="E231" s="41"/>
    </row>
    <row r="232" spans="3:5" ht="13">
      <c r="C232" s="41"/>
      <c r="E232" s="41"/>
    </row>
    <row r="233" spans="3:5" ht="13">
      <c r="C233" s="41"/>
      <c r="E233" s="41"/>
    </row>
    <row r="234" spans="3:5" ht="13">
      <c r="C234" s="41"/>
      <c r="E234" s="41"/>
    </row>
    <row r="235" spans="3:5" ht="13">
      <c r="C235" s="41"/>
      <c r="E235" s="41"/>
    </row>
    <row r="236" spans="3:5" ht="13">
      <c r="C236" s="41"/>
      <c r="E236" s="41"/>
    </row>
    <row r="237" spans="3:5" ht="13">
      <c r="C237" s="41"/>
      <c r="E237" s="41"/>
    </row>
    <row r="238" spans="3:5" ht="13">
      <c r="C238" s="41"/>
      <c r="E238" s="41"/>
    </row>
    <row r="239" spans="3:5" ht="13">
      <c r="C239" s="41"/>
      <c r="E239" s="41"/>
    </row>
    <row r="240" spans="3:5" ht="13">
      <c r="C240" s="41"/>
      <c r="E240" s="41"/>
    </row>
    <row r="241" spans="3:5" ht="13">
      <c r="C241" s="41"/>
      <c r="E241" s="41"/>
    </row>
    <row r="242" spans="3:5" ht="13">
      <c r="C242" s="41"/>
      <c r="E242" s="41"/>
    </row>
    <row r="243" spans="3:5" ht="13">
      <c r="C243" s="41"/>
      <c r="E243" s="41"/>
    </row>
    <row r="244" spans="3:5" ht="13">
      <c r="C244" s="41"/>
      <c r="E244" s="41"/>
    </row>
    <row r="245" spans="3:5" ht="13">
      <c r="C245" s="41"/>
      <c r="E245" s="41"/>
    </row>
    <row r="246" spans="3:5" ht="13">
      <c r="C246" s="41"/>
      <c r="E246" s="41"/>
    </row>
    <row r="247" spans="3:5" ht="13">
      <c r="C247" s="41"/>
      <c r="E247" s="41"/>
    </row>
    <row r="248" spans="3:5" ht="13">
      <c r="C248" s="41"/>
      <c r="E248" s="41"/>
    </row>
    <row r="249" spans="3:5" ht="13">
      <c r="C249" s="41"/>
      <c r="E249" s="41"/>
    </row>
    <row r="250" spans="3:5" ht="13">
      <c r="C250" s="41"/>
      <c r="E250" s="41"/>
    </row>
    <row r="251" spans="3:5" ht="13">
      <c r="C251" s="41"/>
      <c r="E251" s="41"/>
    </row>
    <row r="252" spans="3:5" ht="13">
      <c r="C252" s="41"/>
      <c r="E252" s="41"/>
    </row>
    <row r="253" spans="3:5" ht="13">
      <c r="C253" s="41"/>
      <c r="E253" s="41"/>
    </row>
    <row r="254" spans="3:5" ht="13">
      <c r="C254" s="41"/>
      <c r="E254" s="41"/>
    </row>
    <row r="255" spans="3:5" ht="13">
      <c r="C255" s="41"/>
      <c r="E255" s="41"/>
    </row>
    <row r="256" spans="3:5" ht="13">
      <c r="C256" s="41"/>
      <c r="E256" s="41"/>
    </row>
    <row r="257" spans="3:5" ht="13">
      <c r="C257" s="41"/>
      <c r="E257" s="41"/>
    </row>
    <row r="258" spans="3:5" ht="13">
      <c r="C258" s="41"/>
      <c r="E258" s="41"/>
    </row>
    <row r="259" spans="3:5" ht="13">
      <c r="C259" s="41"/>
      <c r="E259" s="41"/>
    </row>
    <row r="260" spans="3:5" ht="13">
      <c r="C260" s="41"/>
      <c r="E260" s="41"/>
    </row>
    <row r="261" spans="3:5" ht="13">
      <c r="C261" s="41"/>
      <c r="E261" s="41"/>
    </row>
    <row r="262" spans="3:5" ht="13">
      <c r="C262" s="41"/>
      <c r="E262" s="41"/>
    </row>
    <row r="263" spans="3:5" ht="13">
      <c r="C263" s="41"/>
      <c r="E263" s="41"/>
    </row>
    <row r="264" spans="3:5" ht="13">
      <c r="C264" s="41"/>
      <c r="E264" s="41"/>
    </row>
    <row r="265" spans="3:5" ht="13">
      <c r="C265" s="41"/>
      <c r="E265" s="41"/>
    </row>
    <row r="266" spans="3:5" ht="13">
      <c r="C266" s="41"/>
      <c r="E266" s="41"/>
    </row>
    <row r="267" spans="3:5" ht="13">
      <c r="C267" s="41"/>
      <c r="E267" s="41"/>
    </row>
    <row r="268" spans="3:5" ht="13">
      <c r="C268" s="41"/>
      <c r="E268" s="41"/>
    </row>
    <row r="269" spans="3:5" ht="13">
      <c r="C269" s="41"/>
      <c r="E269" s="41"/>
    </row>
    <row r="270" spans="3:5" ht="13">
      <c r="C270" s="41"/>
      <c r="E270" s="41"/>
    </row>
    <row r="271" spans="3:5" ht="13">
      <c r="C271" s="41"/>
      <c r="E271" s="41"/>
    </row>
    <row r="272" spans="3:5" ht="13">
      <c r="C272" s="41"/>
      <c r="E272" s="41"/>
    </row>
    <row r="273" spans="3:5" ht="13">
      <c r="C273" s="41"/>
      <c r="E273" s="41"/>
    </row>
    <row r="274" spans="3:5" ht="13">
      <c r="C274" s="41"/>
      <c r="E274" s="41"/>
    </row>
    <row r="275" spans="3:5" ht="13">
      <c r="C275" s="41"/>
      <c r="E275" s="41"/>
    </row>
    <row r="276" spans="3:5" ht="13">
      <c r="C276" s="41"/>
      <c r="E276" s="41"/>
    </row>
    <row r="277" spans="3:5" ht="13">
      <c r="C277" s="41"/>
      <c r="E277" s="41"/>
    </row>
    <row r="278" spans="3:5" ht="13">
      <c r="C278" s="41"/>
      <c r="E278" s="41"/>
    </row>
    <row r="279" spans="3:5" ht="13">
      <c r="C279" s="41"/>
      <c r="E279" s="41"/>
    </row>
    <row r="280" spans="3:5" ht="13">
      <c r="C280" s="41"/>
      <c r="E280" s="41"/>
    </row>
    <row r="281" spans="3:5" ht="13">
      <c r="C281" s="41"/>
      <c r="E281" s="41"/>
    </row>
    <row r="282" spans="3:5" ht="13">
      <c r="C282" s="41"/>
      <c r="E282" s="41"/>
    </row>
    <row r="283" spans="3:5" ht="13">
      <c r="C283" s="41"/>
      <c r="E283" s="41"/>
    </row>
    <row r="284" spans="3:5" ht="13">
      <c r="C284" s="41"/>
      <c r="E284" s="41"/>
    </row>
    <row r="285" spans="3:5" ht="13">
      <c r="C285" s="41"/>
      <c r="E285" s="41"/>
    </row>
    <row r="286" spans="3:5" ht="13">
      <c r="C286" s="41"/>
      <c r="E286" s="41"/>
    </row>
    <row r="287" spans="3:5" ht="13">
      <c r="C287" s="41"/>
      <c r="E287" s="41"/>
    </row>
    <row r="288" spans="3:5" ht="13">
      <c r="C288" s="41"/>
      <c r="E288" s="41"/>
    </row>
    <row r="289" spans="3:5" ht="13">
      <c r="C289" s="41"/>
      <c r="E289" s="41"/>
    </row>
    <row r="290" spans="3:5" ht="13">
      <c r="C290" s="41"/>
      <c r="E290" s="41"/>
    </row>
    <row r="291" spans="3:5" ht="13">
      <c r="C291" s="41"/>
      <c r="E291" s="41"/>
    </row>
    <row r="292" spans="3:5" ht="13">
      <c r="C292" s="41"/>
      <c r="E292" s="41"/>
    </row>
    <row r="293" spans="3:5" ht="13">
      <c r="C293" s="41"/>
      <c r="E293" s="41"/>
    </row>
    <row r="294" spans="3:5" ht="13">
      <c r="C294" s="41"/>
      <c r="E294" s="41"/>
    </row>
    <row r="295" spans="3:5" ht="13">
      <c r="C295" s="41"/>
      <c r="E295" s="41"/>
    </row>
    <row r="296" spans="3:5" ht="13">
      <c r="C296" s="41"/>
      <c r="E296" s="41"/>
    </row>
    <row r="297" spans="3:5" ht="13">
      <c r="C297" s="41"/>
      <c r="E297" s="41"/>
    </row>
    <row r="298" spans="3:5" ht="13">
      <c r="C298" s="41"/>
      <c r="E298" s="41"/>
    </row>
    <row r="299" spans="3:5" ht="13">
      <c r="C299" s="41"/>
      <c r="E299" s="41"/>
    </row>
    <row r="300" spans="3:5" ht="13">
      <c r="C300" s="41"/>
      <c r="E300" s="41"/>
    </row>
    <row r="301" spans="3:5" ht="13">
      <c r="C301" s="41"/>
      <c r="E301" s="41"/>
    </row>
    <row r="302" spans="3:5" ht="13">
      <c r="C302" s="41"/>
      <c r="E302" s="41"/>
    </row>
    <row r="303" spans="3:5" ht="13">
      <c r="C303" s="41"/>
      <c r="E303" s="41"/>
    </row>
    <row r="304" spans="3:5" ht="13">
      <c r="C304" s="41"/>
      <c r="E304" s="41"/>
    </row>
    <row r="305" spans="3:5" ht="13">
      <c r="C305" s="41"/>
      <c r="E305" s="41"/>
    </row>
    <row r="306" spans="3:5" ht="13">
      <c r="C306" s="41"/>
      <c r="E306" s="41"/>
    </row>
    <row r="307" spans="3:5" ht="13">
      <c r="C307" s="41"/>
      <c r="E307" s="41"/>
    </row>
    <row r="308" spans="3:5" ht="13">
      <c r="C308" s="41"/>
      <c r="E308" s="41"/>
    </row>
    <row r="309" spans="3:5" ht="13">
      <c r="C309" s="41"/>
      <c r="E309" s="41"/>
    </row>
    <row r="310" spans="3:5" ht="13">
      <c r="C310" s="41"/>
      <c r="E310" s="41"/>
    </row>
    <row r="311" spans="3:5" ht="13">
      <c r="C311" s="41"/>
      <c r="E311" s="41"/>
    </row>
    <row r="312" spans="3:5" ht="13">
      <c r="C312" s="41"/>
      <c r="E312" s="41"/>
    </row>
    <row r="313" spans="3:5" ht="13">
      <c r="C313" s="41"/>
      <c r="E313" s="41"/>
    </row>
    <row r="314" spans="3:5" ht="13">
      <c r="C314" s="41"/>
      <c r="E314" s="41"/>
    </row>
    <row r="315" spans="3:5" ht="13">
      <c r="C315" s="41"/>
      <c r="E315" s="41"/>
    </row>
    <row r="316" spans="3:5" ht="13">
      <c r="C316" s="41"/>
      <c r="E316" s="41"/>
    </row>
    <row r="317" spans="3:5" ht="13">
      <c r="C317" s="41"/>
      <c r="E317" s="41"/>
    </row>
    <row r="318" spans="3:5" ht="13">
      <c r="C318" s="41"/>
      <c r="E318" s="41"/>
    </row>
    <row r="319" spans="3:5" ht="13">
      <c r="C319" s="41"/>
      <c r="E319" s="41"/>
    </row>
    <row r="320" spans="3:5" ht="13">
      <c r="C320" s="41"/>
      <c r="E320" s="41"/>
    </row>
    <row r="321" spans="3:5" ht="13">
      <c r="C321" s="41"/>
      <c r="E321" s="41"/>
    </row>
    <row r="322" spans="3:5" ht="13">
      <c r="C322" s="41"/>
      <c r="E322" s="41"/>
    </row>
    <row r="323" spans="3:5" ht="13">
      <c r="C323" s="41"/>
      <c r="E323" s="41"/>
    </row>
    <row r="324" spans="3:5" ht="13">
      <c r="C324" s="41"/>
      <c r="E324" s="41"/>
    </row>
    <row r="325" spans="3:5" ht="13">
      <c r="C325" s="41"/>
      <c r="E325" s="41"/>
    </row>
    <row r="326" spans="3:5" ht="13">
      <c r="C326" s="41"/>
      <c r="E326" s="41"/>
    </row>
    <row r="327" spans="3:5" ht="13">
      <c r="C327" s="41"/>
      <c r="E327" s="41"/>
    </row>
    <row r="328" spans="3:5" ht="13">
      <c r="C328" s="41"/>
      <c r="E328" s="41"/>
    </row>
    <row r="329" spans="3:5" ht="13">
      <c r="C329" s="41"/>
      <c r="E329" s="41"/>
    </row>
    <row r="330" spans="3:5" ht="13">
      <c r="C330" s="41"/>
      <c r="E330" s="41"/>
    </row>
    <row r="331" spans="3:5" ht="13">
      <c r="C331" s="41"/>
      <c r="E331" s="41"/>
    </row>
    <row r="332" spans="3:5" ht="13">
      <c r="C332" s="41"/>
      <c r="E332" s="41"/>
    </row>
    <row r="333" spans="3:5" ht="13">
      <c r="C333" s="41"/>
      <c r="E333" s="41"/>
    </row>
    <row r="334" spans="3:5" ht="13">
      <c r="C334" s="41"/>
      <c r="E334" s="41"/>
    </row>
    <row r="335" spans="3:5" ht="13">
      <c r="C335" s="41"/>
      <c r="E335" s="41"/>
    </row>
    <row r="336" spans="3:5" ht="13">
      <c r="C336" s="41"/>
      <c r="E336" s="41"/>
    </row>
    <row r="337" spans="3:5" ht="13">
      <c r="C337" s="41"/>
      <c r="E337" s="41"/>
    </row>
    <row r="338" spans="3:5" ht="13">
      <c r="C338" s="41"/>
      <c r="E338" s="41"/>
    </row>
    <row r="339" spans="3:5" ht="13">
      <c r="C339" s="41"/>
      <c r="E339" s="41"/>
    </row>
    <row r="340" spans="3:5" ht="13">
      <c r="C340" s="41"/>
      <c r="E340" s="41"/>
    </row>
    <row r="341" spans="3:5" ht="13">
      <c r="C341" s="41"/>
      <c r="E341" s="41"/>
    </row>
    <row r="342" spans="3:5" ht="13">
      <c r="C342" s="41"/>
      <c r="E342" s="41"/>
    </row>
    <row r="343" spans="3:5" ht="13">
      <c r="C343" s="41"/>
      <c r="E343" s="41"/>
    </row>
    <row r="344" spans="3:5" ht="13">
      <c r="C344" s="41"/>
      <c r="E344" s="41"/>
    </row>
    <row r="345" spans="3:5" ht="13">
      <c r="C345" s="41"/>
      <c r="E345" s="41"/>
    </row>
    <row r="346" spans="3:5" ht="13">
      <c r="C346" s="41"/>
      <c r="E346" s="41"/>
    </row>
    <row r="347" spans="3:5" ht="13">
      <c r="C347" s="41"/>
      <c r="E347" s="41"/>
    </row>
    <row r="348" spans="3:5" ht="13">
      <c r="C348" s="41"/>
      <c r="E348" s="41"/>
    </row>
    <row r="349" spans="3:5" ht="13">
      <c r="C349" s="41"/>
      <c r="E349" s="41"/>
    </row>
    <row r="350" spans="3:5" ht="13">
      <c r="C350" s="41"/>
      <c r="E350" s="41"/>
    </row>
    <row r="351" spans="3:5" ht="13">
      <c r="C351" s="41"/>
      <c r="E351" s="41"/>
    </row>
    <row r="352" spans="3:5" ht="13">
      <c r="C352" s="41"/>
      <c r="E352" s="41"/>
    </row>
    <row r="353" spans="3:5" ht="13">
      <c r="C353" s="41"/>
      <c r="E353" s="41"/>
    </row>
    <row r="354" spans="3:5" ht="13">
      <c r="C354" s="41"/>
      <c r="E354" s="41"/>
    </row>
    <row r="355" spans="3:5" ht="13">
      <c r="C355" s="41"/>
      <c r="E355" s="41"/>
    </row>
    <row r="356" spans="3:5" ht="13">
      <c r="C356" s="41"/>
      <c r="E356" s="41"/>
    </row>
    <row r="357" spans="3:5" ht="13">
      <c r="C357" s="41"/>
      <c r="E357" s="41"/>
    </row>
    <row r="358" spans="3:5" ht="13">
      <c r="C358" s="41"/>
      <c r="E358" s="41"/>
    </row>
    <row r="359" spans="3:5" ht="13">
      <c r="C359" s="41"/>
      <c r="E359" s="41"/>
    </row>
    <row r="360" spans="3:5" ht="13">
      <c r="C360" s="41"/>
      <c r="E360" s="41"/>
    </row>
    <row r="361" spans="3:5" ht="13">
      <c r="C361" s="41"/>
      <c r="E361" s="41"/>
    </row>
    <row r="362" spans="3:5" ht="13">
      <c r="C362" s="41"/>
      <c r="E362" s="41"/>
    </row>
    <row r="363" spans="3:5" ht="13">
      <c r="C363" s="41"/>
      <c r="E363" s="41"/>
    </row>
    <row r="364" spans="3:5" ht="13">
      <c r="C364" s="41"/>
      <c r="E364" s="41"/>
    </row>
    <row r="365" spans="3:5" ht="13">
      <c r="C365" s="41"/>
      <c r="E365" s="41"/>
    </row>
    <row r="366" spans="3:5" ht="13">
      <c r="C366" s="41"/>
      <c r="E366" s="41"/>
    </row>
    <row r="367" spans="3:5" ht="13">
      <c r="C367" s="41"/>
      <c r="E367" s="41"/>
    </row>
    <row r="368" spans="3:5" ht="13">
      <c r="C368" s="41"/>
      <c r="E368" s="41"/>
    </row>
    <row r="369" spans="3:5" ht="13">
      <c r="C369" s="41"/>
      <c r="E369" s="41"/>
    </row>
    <row r="370" spans="3:5" ht="13">
      <c r="C370" s="41"/>
      <c r="E370" s="41"/>
    </row>
    <row r="371" spans="3:5" ht="13">
      <c r="C371" s="41"/>
      <c r="E371" s="41"/>
    </row>
    <row r="372" spans="3:5" ht="13">
      <c r="C372" s="41"/>
      <c r="E372" s="41"/>
    </row>
    <row r="373" spans="3:5" ht="13">
      <c r="C373" s="41"/>
      <c r="E373" s="41"/>
    </row>
    <row r="374" spans="3:5" ht="13">
      <c r="C374" s="41"/>
      <c r="E374" s="41"/>
    </row>
    <row r="375" spans="3:5" ht="13">
      <c r="C375" s="41"/>
      <c r="E375" s="41"/>
    </row>
    <row r="376" spans="3:5" ht="13">
      <c r="C376" s="41"/>
      <c r="E376" s="41"/>
    </row>
    <row r="377" spans="3:5" ht="13">
      <c r="C377" s="41"/>
      <c r="E377" s="41"/>
    </row>
    <row r="378" spans="3:5" ht="13">
      <c r="C378" s="41"/>
      <c r="E378" s="41"/>
    </row>
    <row r="379" spans="3:5" ht="13">
      <c r="C379" s="41"/>
      <c r="E379" s="41"/>
    </row>
    <row r="380" spans="3:5" ht="13">
      <c r="C380" s="41"/>
      <c r="E380" s="41"/>
    </row>
    <row r="381" spans="3:5" ht="13">
      <c r="C381" s="41"/>
      <c r="E381" s="41"/>
    </row>
    <row r="382" spans="3:5" ht="13">
      <c r="C382" s="41"/>
      <c r="E382" s="41"/>
    </row>
    <row r="383" spans="3:5" ht="13">
      <c r="C383" s="41"/>
      <c r="E383" s="41"/>
    </row>
    <row r="384" spans="3:5" ht="13">
      <c r="C384" s="41"/>
      <c r="E384" s="41"/>
    </row>
    <row r="385" spans="3:5" ht="13">
      <c r="C385" s="41"/>
      <c r="E385" s="41"/>
    </row>
    <row r="386" spans="3:5" ht="13">
      <c r="C386" s="41"/>
      <c r="E386" s="41"/>
    </row>
    <row r="387" spans="3:5" ht="13">
      <c r="C387" s="41"/>
      <c r="E387" s="41"/>
    </row>
    <row r="388" spans="3:5" ht="13">
      <c r="C388" s="41"/>
      <c r="E388" s="41"/>
    </row>
    <row r="389" spans="3:5" ht="13">
      <c r="C389" s="41"/>
      <c r="E389" s="41"/>
    </row>
    <row r="390" spans="3:5" ht="13">
      <c r="C390" s="41"/>
      <c r="E390" s="41"/>
    </row>
    <row r="391" spans="3:5" ht="13">
      <c r="C391" s="41"/>
      <c r="E391" s="41"/>
    </row>
    <row r="392" spans="3:5" ht="13">
      <c r="C392" s="41"/>
      <c r="E392" s="41"/>
    </row>
    <row r="393" spans="3:5" ht="13">
      <c r="C393" s="41"/>
      <c r="E393" s="41"/>
    </row>
    <row r="394" spans="3:5" ht="13">
      <c r="C394" s="41"/>
      <c r="E394" s="41"/>
    </row>
    <row r="395" spans="3:5" ht="13">
      <c r="C395" s="41"/>
      <c r="E395" s="41"/>
    </row>
    <row r="396" spans="3:5" ht="13">
      <c r="C396" s="41"/>
      <c r="E396" s="41"/>
    </row>
    <row r="397" spans="3:5" ht="13">
      <c r="C397" s="41"/>
      <c r="E397" s="41"/>
    </row>
    <row r="398" spans="3:5" ht="13">
      <c r="C398" s="41"/>
      <c r="E398" s="41"/>
    </row>
    <row r="399" spans="3:5" ht="13">
      <c r="C399" s="41"/>
      <c r="E399" s="41"/>
    </row>
    <row r="400" spans="3:5" ht="13">
      <c r="C400" s="41"/>
      <c r="E400" s="41"/>
    </row>
    <row r="401" spans="3:5" ht="13">
      <c r="C401" s="41"/>
      <c r="E401" s="41"/>
    </row>
    <row r="402" spans="3:5" ht="13">
      <c r="C402" s="41"/>
      <c r="E402" s="41"/>
    </row>
    <row r="403" spans="3:5" ht="13">
      <c r="C403" s="41"/>
      <c r="E403" s="41"/>
    </row>
    <row r="404" spans="3:5" ht="13">
      <c r="C404" s="41"/>
      <c r="E404" s="41"/>
    </row>
    <row r="405" spans="3:5" ht="13">
      <c r="C405" s="41"/>
      <c r="E405" s="41"/>
    </row>
    <row r="406" spans="3:5" ht="13">
      <c r="C406" s="41"/>
      <c r="E406" s="41"/>
    </row>
    <row r="407" spans="3:5" ht="13">
      <c r="C407" s="41"/>
      <c r="E407" s="41"/>
    </row>
    <row r="408" spans="3:5" ht="13">
      <c r="C408" s="41"/>
      <c r="E408" s="41"/>
    </row>
    <row r="409" spans="3:5" ht="13">
      <c r="C409" s="41"/>
      <c r="E409" s="41"/>
    </row>
    <row r="410" spans="3:5" ht="13">
      <c r="C410" s="41"/>
      <c r="E410" s="41"/>
    </row>
    <row r="411" spans="3:5" ht="13">
      <c r="C411" s="41"/>
      <c r="E411" s="41"/>
    </row>
    <row r="412" spans="3:5" ht="13">
      <c r="C412" s="41"/>
      <c r="E412" s="41"/>
    </row>
    <row r="413" spans="3:5" ht="13">
      <c r="C413" s="41"/>
      <c r="E413" s="41"/>
    </row>
    <row r="414" spans="3:5" ht="13">
      <c r="C414" s="41"/>
      <c r="E414" s="41"/>
    </row>
    <row r="415" spans="3:5" ht="13">
      <c r="C415" s="41"/>
      <c r="E415" s="41"/>
    </row>
    <row r="416" spans="3:5" ht="13">
      <c r="C416" s="41"/>
      <c r="E416" s="41"/>
    </row>
    <row r="417" spans="3:5" ht="13">
      <c r="C417" s="41"/>
      <c r="E417" s="41"/>
    </row>
    <row r="418" spans="3:5" ht="13">
      <c r="C418" s="41"/>
      <c r="E418" s="41"/>
    </row>
    <row r="419" spans="3:5" ht="13">
      <c r="C419" s="41"/>
      <c r="E419" s="41"/>
    </row>
    <row r="420" spans="3:5" ht="13">
      <c r="C420" s="41"/>
      <c r="E420" s="41"/>
    </row>
    <row r="421" spans="3:5" ht="13">
      <c r="C421" s="41"/>
      <c r="E421" s="41"/>
    </row>
    <row r="422" spans="3:5" ht="13">
      <c r="C422" s="41"/>
      <c r="E422" s="41"/>
    </row>
    <row r="423" spans="3:5" ht="13">
      <c r="C423" s="41"/>
      <c r="E423" s="41"/>
    </row>
    <row r="424" spans="3:5" ht="13">
      <c r="C424" s="41"/>
      <c r="E424" s="41"/>
    </row>
    <row r="425" spans="3:5" ht="13">
      <c r="C425" s="41"/>
      <c r="E425" s="41"/>
    </row>
    <row r="426" spans="3:5" ht="13">
      <c r="C426" s="41"/>
      <c r="E426" s="41"/>
    </row>
    <row r="427" spans="3:5" ht="13">
      <c r="C427" s="41"/>
      <c r="E427" s="41"/>
    </row>
    <row r="428" spans="3:5" ht="13">
      <c r="C428" s="41"/>
      <c r="E428" s="41"/>
    </row>
    <row r="429" spans="3:5" ht="13">
      <c r="C429" s="41"/>
      <c r="E429" s="41"/>
    </row>
    <row r="430" spans="3:5" ht="13">
      <c r="C430" s="41"/>
      <c r="E430" s="41"/>
    </row>
    <row r="431" spans="3:5" ht="13">
      <c r="C431" s="41"/>
      <c r="E431" s="41"/>
    </row>
    <row r="432" spans="3:5" ht="13">
      <c r="C432" s="41"/>
      <c r="E432" s="41"/>
    </row>
    <row r="433" spans="3:5" ht="13">
      <c r="C433" s="41"/>
      <c r="E433" s="41"/>
    </row>
    <row r="434" spans="3:5" ht="13">
      <c r="C434" s="41"/>
      <c r="E434" s="41"/>
    </row>
    <row r="435" spans="3:5" ht="13">
      <c r="C435" s="41"/>
      <c r="E435" s="41"/>
    </row>
    <row r="436" spans="3:5" ht="13">
      <c r="C436" s="41"/>
      <c r="E436" s="41"/>
    </row>
    <row r="437" spans="3:5" ht="13">
      <c r="C437" s="41"/>
      <c r="E437" s="41"/>
    </row>
    <row r="438" spans="3:5" ht="13">
      <c r="C438" s="41"/>
      <c r="E438" s="41"/>
    </row>
    <row r="439" spans="3:5" ht="13">
      <c r="C439" s="41"/>
      <c r="E439" s="41"/>
    </row>
    <row r="440" spans="3:5" ht="13">
      <c r="C440" s="41"/>
      <c r="E440" s="41"/>
    </row>
    <row r="441" spans="3:5" ht="13">
      <c r="C441" s="41"/>
      <c r="E441" s="41"/>
    </row>
    <row r="442" spans="3:5" ht="13">
      <c r="C442" s="41"/>
      <c r="E442" s="41"/>
    </row>
    <row r="443" spans="3:5" ht="13">
      <c r="C443" s="41"/>
      <c r="E443" s="41"/>
    </row>
    <row r="444" spans="3:5" ht="13">
      <c r="C444" s="41"/>
      <c r="E444" s="41"/>
    </row>
    <row r="445" spans="3:5" ht="13">
      <c r="C445" s="41"/>
      <c r="E445" s="41"/>
    </row>
    <row r="446" spans="3:5" ht="13">
      <c r="C446" s="41"/>
      <c r="E446" s="41"/>
    </row>
    <row r="447" spans="3:5" ht="13">
      <c r="C447" s="41"/>
      <c r="E447" s="41"/>
    </row>
    <row r="448" spans="3:5" ht="13">
      <c r="C448" s="41"/>
      <c r="E448" s="41"/>
    </row>
    <row r="449" spans="3:5" ht="13">
      <c r="C449" s="41"/>
      <c r="E449" s="41"/>
    </row>
    <row r="450" spans="3:5" ht="13">
      <c r="C450" s="41"/>
      <c r="E450" s="41"/>
    </row>
    <row r="451" spans="3:5" ht="13">
      <c r="C451" s="41"/>
      <c r="E451" s="41"/>
    </row>
    <row r="452" spans="3:5" ht="13">
      <c r="C452" s="41"/>
      <c r="E452" s="41"/>
    </row>
    <row r="453" spans="3:5" ht="13">
      <c r="C453" s="41"/>
      <c r="E453" s="41"/>
    </row>
    <row r="454" spans="3:5" ht="13">
      <c r="C454" s="41"/>
      <c r="E454" s="41"/>
    </row>
    <row r="455" spans="3:5" ht="13">
      <c r="C455" s="41"/>
      <c r="E455" s="41"/>
    </row>
    <row r="456" spans="3:5" ht="13">
      <c r="C456" s="41"/>
      <c r="E456" s="41"/>
    </row>
    <row r="457" spans="3:5" ht="13">
      <c r="C457" s="41"/>
      <c r="E457" s="41"/>
    </row>
    <row r="458" spans="3:5" ht="13">
      <c r="C458" s="41"/>
      <c r="E458" s="41"/>
    </row>
    <row r="459" spans="3:5" ht="13">
      <c r="C459" s="41"/>
      <c r="E459" s="41"/>
    </row>
    <row r="460" spans="3:5" ht="13">
      <c r="C460" s="41"/>
      <c r="E460" s="41"/>
    </row>
    <row r="461" spans="3:5" ht="13">
      <c r="C461" s="41"/>
      <c r="E461" s="41"/>
    </row>
    <row r="462" spans="3:5" ht="13">
      <c r="C462" s="41"/>
      <c r="E462" s="41"/>
    </row>
    <row r="463" spans="3:5" ht="13">
      <c r="C463" s="41"/>
      <c r="E463" s="41"/>
    </row>
    <row r="464" spans="3:5" ht="13">
      <c r="C464" s="41"/>
      <c r="E464" s="41"/>
    </row>
    <row r="465" spans="3:5" ht="13">
      <c r="C465" s="41"/>
      <c r="E465" s="41"/>
    </row>
    <row r="466" spans="3:5" ht="13">
      <c r="C466" s="41"/>
      <c r="E466" s="41"/>
    </row>
    <row r="467" spans="3:5" ht="13">
      <c r="C467" s="41"/>
      <c r="E467" s="41"/>
    </row>
    <row r="468" spans="3:5" ht="13">
      <c r="C468" s="41"/>
      <c r="E468" s="41"/>
    </row>
    <row r="469" spans="3:5" ht="13">
      <c r="C469" s="41"/>
      <c r="E469" s="41"/>
    </row>
    <row r="470" spans="3:5" ht="13">
      <c r="C470" s="41"/>
      <c r="E470" s="41"/>
    </row>
    <row r="471" spans="3:5" ht="13">
      <c r="C471" s="41"/>
      <c r="E471" s="41"/>
    </row>
    <row r="472" spans="3:5" ht="13">
      <c r="C472" s="41"/>
      <c r="E472" s="41"/>
    </row>
    <row r="473" spans="3:5" ht="13">
      <c r="C473" s="41"/>
      <c r="E473" s="41"/>
    </row>
    <row r="474" spans="3:5" ht="13">
      <c r="C474" s="41"/>
      <c r="E474" s="41"/>
    </row>
    <row r="475" spans="3:5" ht="13">
      <c r="C475" s="41"/>
      <c r="E475" s="41"/>
    </row>
    <row r="476" spans="3:5" ht="13">
      <c r="C476" s="41"/>
      <c r="E476" s="41"/>
    </row>
    <row r="477" spans="3:5" ht="13">
      <c r="C477" s="41"/>
      <c r="E477" s="41"/>
    </row>
    <row r="478" spans="3:5" ht="13">
      <c r="C478" s="41"/>
      <c r="E478" s="41"/>
    </row>
    <row r="479" spans="3:5" ht="13">
      <c r="C479" s="41"/>
      <c r="E479" s="41"/>
    </row>
    <row r="480" spans="3:5" ht="13">
      <c r="C480" s="41"/>
      <c r="E480" s="41"/>
    </row>
    <row r="481" spans="3:5" ht="13">
      <c r="C481" s="41"/>
      <c r="E481" s="41"/>
    </row>
    <row r="482" spans="3:5" ht="13">
      <c r="C482" s="41"/>
      <c r="E482" s="41"/>
    </row>
    <row r="483" spans="3:5" ht="13">
      <c r="C483" s="41"/>
      <c r="E483" s="41"/>
    </row>
    <row r="484" spans="3:5" ht="13">
      <c r="C484" s="41"/>
      <c r="E484" s="41"/>
    </row>
    <row r="485" spans="3:5" ht="13">
      <c r="C485" s="41"/>
      <c r="E485" s="41"/>
    </row>
    <row r="486" spans="3:5" ht="13">
      <c r="C486" s="41"/>
      <c r="E486" s="41"/>
    </row>
    <row r="487" spans="3:5" ht="13">
      <c r="C487" s="41"/>
      <c r="E487" s="41"/>
    </row>
    <row r="488" spans="3:5" ht="13">
      <c r="C488" s="41"/>
      <c r="E488" s="41"/>
    </row>
    <row r="489" spans="3:5" ht="13">
      <c r="C489" s="41"/>
      <c r="E489" s="41"/>
    </row>
    <row r="490" spans="3:5" ht="13">
      <c r="C490" s="41"/>
      <c r="E490" s="41"/>
    </row>
    <row r="491" spans="3:5" ht="13">
      <c r="C491" s="41"/>
      <c r="E491" s="41"/>
    </row>
    <row r="492" spans="3:5" ht="13">
      <c r="C492" s="41"/>
      <c r="E492" s="41"/>
    </row>
    <row r="493" spans="3:5" ht="13">
      <c r="C493" s="41"/>
      <c r="E493" s="41"/>
    </row>
    <row r="494" spans="3:5" ht="13">
      <c r="C494" s="41"/>
      <c r="E494" s="41"/>
    </row>
    <row r="495" spans="3:5" ht="13">
      <c r="C495" s="41"/>
      <c r="E495" s="41"/>
    </row>
    <row r="496" spans="3:5" ht="13">
      <c r="C496" s="41"/>
      <c r="E496" s="41"/>
    </row>
    <row r="497" spans="3:5" ht="13">
      <c r="C497" s="41"/>
      <c r="E497" s="41"/>
    </row>
    <row r="498" spans="3:5" ht="13">
      <c r="C498" s="41"/>
      <c r="E498" s="41"/>
    </row>
    <row r="499" spans="3:5" ht="13">
      <c r="C499" s="41"/>
      <c r="E499" s="41"/>
    </row>
    <row r="500" spans="3:5" ht="13">
      <c r="C500" s="41"/>
      <c r="E500" s="41"/>
    </row>
    <row r="501" spans="3:5" ht="13">
      <c r="C501" s="41"/>
      <c r="E501" s="41"/>
    </row>
    <row r="502" spans="3:5" ht="13">
      <c r="C502" s="41"/>
      <c r="E502" s="41"/>
    </row>
    <row r="503" spans="3:5" ht="13">
      <c r="C503" s="41"/>
      <c r="E503" s="41"/>
    </row>
    <row r="504" spans="3:5" ht="13">
      <c r="C504" s="41"/>
      <c r="E504" s="41"/>
    </row>
    <row r="505" spans="3:5" ht="13">
      <c r="C505" s="41"/>
      <c r="E505" s="41"/>
    </row>
    <row r="506" spans="3:5" ht="13">
      <c r="C506" s="41"/>
      <c r="E506" s="41"/>
    </row>
    <row r="507" spans="3:5" ht="13">
      <c r="C507" s="41"/>
      <c r="E507" s="41"/>
    </row>
    <row r="508" spans="3:5" ht="13">
      <c r="C508" s="41"/>
      <c r="E508" s="41"/>
    </row>
    <row r="509" spans="3:5" ht="13">
      <c r="C509" s="41"/>
      <c r="E509" s="41"/>
    </row>
    <row r="510" spans="3:5" ht="13">
      <c r="C510" s="41"/>
      <c r="E510" s="41"/>
    </row>
    <row r="511" spans="3:5" ht="13">
      <c r="C511" s="41"/>
      <c r="E511" s="41"/>
    </row>
    <row r="512" spans="3:5" ht="13">
      <c r="C512" s="41"/>
      <c r="E512" s="41"/>
    </row>
    <row r="513" spans="3:5" ht="13">
      <c r="C513" s="41"/>
      <c r="E513" s="41"/>
    </row>
    <row r="514" spans="3:5" ht="13">
      <c r="C514" s="41"/>
      <c r="E514" s="41"/>
    </row>
    <row r="515" spans="3:5" ht="13">
      <c r="C515" s="41"/>
      <c r="E515" s="41"/>
    </row>
    <row r="516" spans="3:5" ht="13">
      <c r="C516" s="41"/>
      <c r="E516" s="41"/>
    </row>
    <row r="517" spans="3:5" ht="13">
      <c r="C517" s="41"/>
      <c r="E517" s="41"/>
    </row>
    <row r="518" spans="3:5" ht="13">
      <c r="C518" s="41"/>
      <c r="E518" s="41"/>
    </row>
    <row r="519" spans="3:5" ht="13">
      <c r="C519" s="41"/>
      <c r="E519" s="41"/>
    </row>
    <row r="520" spans="3:5" ht="13">
      <c r="C520" s="41"/>
      <c r="E520" s="41"/>
    </row>
    <row r="521" spans="3:5" ht="13">
      <c r="C521" s="41"/>
      <c r="E521" s="41"/>
    </row>
    <row r="522" spans="3:5" ht="13">
      <c r="C522" s="41"/>
      <c r="E522" s="41"/>
    </row>
    <row r="523" spans="3:5" ht="13">
      <c r="C523" s="41"/>
      <c r="E523" s="41"/>
    </row>
    <row r="524" spans="3:5" ht="13">
      <c r="C524" s="41"/>
      <c r="E524" s="41"/>
    </row>
    <row r="525" spans="3:5" ht="13">
      <c r="C525" s="41"/>
      <c r="E525" s="41"/>
    </row>
    <row r="526" spans="3:5" ht="13">
      <c r="C526" s="41"/>
      <c r="E526" s="41"/>
    </row>
    <row r="527" spans="3:5" ht="13">
      <c r="C527" s="41"/>
      <c r="E527" s="41"/>
    </row>
    <row r="528" spans="3:5" ht="13">
      <c r="C528" s="41"/>
      <c r="E528" s="41"/>
    </row>
    <row r="529" spans="3:5" ht="13">
      <c r="C529" s="41"/>
      <c r="E529" s="41"/>
    </row>
    <row r="530" spans="3:5" ht="13">
      <c r="C530" s="41"/>
      <c r="E530" s="41"/>
    </row>
    <row r="531" spans="3:5" ht="13">
      <c r="C531" s="41"/>
      <c r="E531" s="41"/>
    </row>
    <row r="532" spans="3:5" ht="13">
      <c r="C532" s="41"/>
      <c r="E532" s="41"/>
    </row>
    <row r="533" spans="3:5" ht="13">
      <c r="C533" s="41"/>
      <c r="E533" s="41"/>
    </row>
    <row r="534" spans="3:5" ht="13">
      <c r="C534" s="41"/>
      <c r="E534" s="41"/>
    </row>
    <row r="535" spans="3:5" ht="13">
      <c r="C535" s="41"/>
      <c r="E535" s="41"/>
    </row>
    <row r="536" spans="3:5" ht="13">
      <c r="C536" s="41"/>
      <c r="E536" s="41"/>
    </row>
    <row r="537" spans="3:5" ht="13">
      <c r="C537" s="41"/>
      <c r="E537" s="41"/>
    </row>
    <row r="538" spans="3:5" ht="13">
      <c r="C538" s="41"/>
      <c r="E538" s="41"/>
    </row>
    <row r="539" spans="3:5" ht="13">
      <c r="C539" s="41"/>
      <c r="E539" s="41"/>
    </row>
    <row r="540" spans="3:5" ht="13">
      <c r="C540" s="41"/>
      <c r="E540" s="41"/>
    </row>
    <row r="541" spans="3:5" ht="13">
      <c r="C541" s="41"/>
      <c r="E541" s="41"/>
    </row>
    <row r="542" spans="3:5" ht="13">
      <c r="C542" s="41"/>
      <c r="E542" s="41"/>
    </row>
    <row r="543" spans="3:5" ht="13">
      <c r="C543" s="41"/>
      <c r="E543" s="41"/>
    </row>
    <row r="544" spans="3:5" ht="13">
      <c r="C544" s="41"/>
      <c r="E544" s="41"/>
    </row>
    <row r="545" spans="3:5" ht="13">
      <c r="C545" s="41"/>
      <c r="E545" s="41"/>
    </row>
    <row r="546" spans="3:5" ht="13">
      <c r="C546" s="41"/>
      <c r="E546" s="41"/>
    </row>
    <row r="547" spans="3:5" ht="13">
      <c r="C547" s="41"/>
      <c r="E547" s="41"/>
    </row>
    <row r="548" spans="3:5" ht="13">
      <c r="C548" s="41"/>
      <c r="E548" s="41"/>
    </row>
    <row r="549" spans="3:5" ht="13">
      <c r="C549" s="41"/>
      <c r="E549" s="41"/>
    </row>
    <row r="550" spans="3:5" ht="13">
      <c r="C550" s="41"/>
      <c r="E550" s="41"/>
    </row>
    <row r="551" spans="3:5" ht="13">
      <c r="C551" s="41"/>
      <c r="E551" s="41"/>
    </row>
    <row r="552" spans="3:5" ht="13">
      <c r="C552" s="41"/>
      <c r="E552" s="41"/>
    </row>
    <row r="553" spans="3:5" ht="13">
      <c r="C553" s="41"/>
      <c r="E553" s="41"/>
    </row>
    <row r="554" spans="3:5" ht="13">
      <c r="C554" s="41"/>
      <c r="E554" s="41"/>
    </row>
    <row r="555" spans="3:5" ht="13">
      <c r="C555" s="41"/>
      <c r="E555" s="41"/>
    </row>
    <row r="556" spans="3:5" ht="13">
      <c r="C556" s="41"/>
      <c r="E556" s="41"/>
    </row>
    <row r="557" spans="3:5" ht="13">
      <c r="C557" s="41"/>
      <c r="E557" s="41"/>
    </row>
    <row r="558" spans="3:5" ht="13">
      <c r="C558" s="41"/>
      <c r="E558" s="41"/>
    </row>
    <row r="559" spans="3:5" ht="13">
      <c r="C559" s="41"/>
      <c r="E559" s="41"/>
    </row>
    <row r="560" spans="3:5" ht="13">
      <c r="C560" s="41"/>
      <c r="E560" s="41"/>
    </row>
    <row r="561" spans="3:5" ht="13">
      <c r="C561" s="41"/>
      <c r="E561" s="41"/>
    </row>
    <row r="562" spans="3:5" ht="13">
      <c r="C562" s="41"/>
      <c r="E562" s="41"/>
    </row>
    <row r="563" spans="3:5" ht="13">
      <c r="C563" s="41"/>
      <c r="E563" s="41"/>
    </row>
    <row r="564" spans="3:5" ht="13">
      <c r="C564" s="41"/>
      <c r="E564" s="41"/>
    </row>
    <row r="565" spans="3:5" ht="13">
      <c r="C565" s="41"/>
      <c r="E565" s="41"/>
    </row>
    <row r="566" spans="3:5" ht="13">
      <c r="C566" s="41"/>
      <c r="E566" s="41"/>
    </row>
    <row r="567" spans="3:5" ht="13">
      <c r="C567" s="41"/>
      <c r="E567" s="41"/>
    </row>
    <row r="568" spans="3:5" ht="13">
      <c r="C568" s="41"/>
      <c r="E568" s="41"/>
    </row>
    <row r="569" spans="3:5" ht="13">
      <c r="C569" s="41"/>
      <c r="E569" s="41"/>
    </row>
    <row r="570" spans="3:5" ht="13">
      <c r="C570" s="41"/>
      <c r="E570" s="41"/>
    </row>
    <row r="571" spans="3:5" ht="13">
      <c r="C571" s="41"/>
      <c r="E571" s="41"/>
    </row>
    <row r="572" spans="3:5" ht="13">
      <c r="C572" s="41"/>
      <c r="E572" s="41"/>
    </row>
    <row r="573" spans="3:5" ht="13">
      <c r="C573" s="41"/>
      <c r="E573" s="41"/>
    </row>
    <row r="574" spans="3:5" ht="13">
      <c r="C574" s="41"/>
      <c r="E574" s="41"/>
    </row>
    <row r="575" spans="3:5" ht="13">
      <c r="C575" s="41"/>
      <c r="E575" s="41"/>
    </row>
    <row r="576" spans="3:5" ht="13">
      <c r="C576" s="41"/>
      <c r="E576" s="41"/>
    </row>
    <row r="577" spans="3:5" ht="13">
      <c r="C577" s="41"/>
      <c r="E577" s="41"/>
    </row>
    <row r="578" spans="3:5" ht="13">
      <c r="C578" s="41"/>
      <c r="E578" s="41"/>
    </row>
    <row r="579" spans="3:5" ht="13">
      <c r="C579" s="41"/>
      <c r="E579" s="41"/>
    </row>
    <row r="580" spans="3:5" ht="13">
      <c r="C580" s="41"/>
      <c r="E580" s="41"/>
    </row>
    <row r="581" spans="3:5" ht="13">
      <c r="C581" s="41"/>
      <c r="E581" s="41"/>
    </row>
    <row r="582" spans="3:5" ht="13">
      <c r="C582" s="41"/>
      <c r="E582" s="41"/>
    </row>
    <row r="583" spans="3:5" ht="13">
      <c r="C583" s="41"/>
      <c r="E583" s="41"/>
    </row>
    <row r="584" spans="3:5" ht="13">
      <c r="C584" s="41"/>
      <c r="E584" s="41"/>
    </row>
    <row r="585" spans="3:5" ht="13">
      <c r="C585" s="41"/>
      <c r="E585" s="41"/>
    </row>
    <row r="586" spans="3:5" ht="13">
      <c r="C586" s="41"/>
      <c r="E586" s="41"/>
    </row>
    <row r="587" spans="3:5" ht="13">
      <c r="C587" s="41"/>
      <c r="E587" s="41"/>
    </row>
    <row r="588" spans="3:5" ht="13">
      <c r="C588" s="41"/>
      <c r="E588" s="41"/>
    </row>
    <row r="589" spans="3:5" ht="13">
      <c r="C589" s="41"/>
      <c r="E589" s="41"/>
    </row>
    <row r="590" spans="3:5" ht="13">
      <c r="C590" s="41"/>
      <c r="E590" s="41"/>
    </row>
    <row r="591" spans="3:5" ht="13">
      <c r="C591" s="41"/>
      <c r="E591" s="41"/>
    </row>
    <row r="592" spans="3:5" ht="13">
      <c r="C592" s="41"/>
      <c r="E592" s="41"/>
    </row>
    <row r="593" spans="3:5" ht="13">
      <c r="C593" s="41"/>
      <c r="E593" s="41"/>
    </row>
    <row r="594" spans="3:5" ht="13">
      <c r="C594" s="41"/>
      <c r="E594" s="41"/>
    </row>
    <row r="595" spans="3:5" ht="13">
      <c r="C595" s="41"/>
      <c r="E595" s="41"/>
    </row>
    <row r="596" spans="3:5" ht="13">
      <c r="C596" s="41"/>
      <c r="E596" s="41"/>
    </row>
    <row r="597" spans="3:5" ht="13">
      <c r="C597" s="41"/>
      <c r="E597" s="41"/>
    </row>
    <row r="598" spans="3:5" ht="13">
      <c r="C598" s="41"/>
      <c r="E598" s="41"/>
    </row>
    <row r="599" spans="3:5" ht="13">
      <c r="C599" s="41"/>
      <c r="E599" s="41"/>
    </row>
    <row r="600" spans="3:5" ht="13">
      <c r="C600" s="41"/>
      <c r="E600" s="41"/>
    </row>
    <row r="601" spans="3:5" ht="13">
      <c r="C601" s="41"/>
      <c r="E601" s="41"/>
    </row>
    <row r="602" spans="3:5" ht="13">
      <c r="C602" s="41"/>
      <c r="E602" s="41"/>
    </row>
    <row r="603" spans="3:5" ht="13">
      <c r="C603" s="41"/>
      <c r="E603" s="41"/>
    </row>
    <row r="604" spans="3:5" ht="13">
      <c r="C604" s="41"/>
      <c r="E604" s="41"/>
    </row>
    <row r="605" spans="3:5" ht="13">
      <c r="C605" s="41"/>
      <c r="E605" s="41"/>
    </row>
    <row r="606" spans="3:5" ht="13">
      <c r="C606" s="41"/>
      <c r="E606" s="41"/>
    </row>
    <row r="607" spans="3:5" ht="13">
      <c r="C607" s="41"/>
      <c r="E607" s="41"/>
    </row>
    <row r="608" spans="3:5" ht="13">
      <c r="C608" s="41"/>
      <c r="E608" s="41"/>
    </row>
    <row r="609" spans="3:5" ht="13">
      <c r="C609" s="41"/>
      <c r="E609" s="41"/>
    </row>
    <row r="610" spans="3:5" ht="13">
      <c r="C610" s="41"/>
      <c r="E610" s="41"/>
    </row>
    <row r="611" spans="3:5" ht="13">
      <c r="C611" s="41"/>
      <c r="E611" s="41"/>
    </row>
    <row r="612" spans="3:5" ht="13">
      <c r="C612" s="41"/>
      <c r="E612" s="41"/>
    </row>
    <row r="613" spans="3:5" ht="13">
      <c r="C613" s="41"/>
      <c r="E613" s="41"/>
    </row>
    <row r="614" spans="3:5" ht="13">
      <c r="C614" s="41"/>
      <c r="E614" s="41"/>
    </row>
    <row r="615" spans="3:5" ht="13">
      <c r="C615" s="41"/>
      <c r="E615" s="41"/>
    </row>
    <row r="616" spans="3:5" ht="13">
      <c r="C616" s="41"/>
      <c r="E616" s="41"/>
    </row>
    <row r="617" spans="3:5" ht="13">
      <c r="C617" s="41"/>
      <c r="E617" s="41"/>
    </row>
    <row r="618" spans="3:5" ht="13">
      <c r="C618" s="41"/>
      <c r="E618" s="41"/>
    </row>
    <row r="619" spans="3:5" ht="13">
      <c r="C619" s="41"/>
      <c r="E619" s="41"/>
    </row>
    <row r="620" spans="3:5" ht="13">
      <c r="C620" s="41"/>
      <c r="E620" s="41"/>
    </row>
    <row r="621" spans="3:5" ht="13">
      <c r="C621" s="41"/>
      <c r="E621" s="41"/>
    </row>
    <row r="622" spans="3:5" ht="13">
      <c r="C622" s="41"/>
      <c r="E622" s="41"/>
    </row>
    <row r="623" spans="3:5" ht="13">
      <c r="C623" s="41"/>
      <c r="E623" s="41"/>
    </row>
    <row r="624" spans="3:5" ht="13">
      <c r="C624" s="41"/>
      <c r="E624" s="41"/>
    </row>
    <row r="625" spans="3:5" ht="13">
      <c r="C625" s="41"/>
      <c r="E625" s="41"/>
    </row>
    <row r="626" spans="3:5" ht="13">
      <c r="C626" s="41"/>
      <c r="E626" s="41"/>
    </row>
    <row r="627" spans="3:5" ht="13">
      <c r="C627" s="41"/>
      <c r="E627" s="41"/>
    </row>
    <row r="628" spans="3:5" ht="13">
      <c r="C628" s="41"/>
      <c r="E628" s="41"/>
    </row>
    <row r="629" spans="3:5" ht="13">
      <c r="C629" s="41"/>
      <c r="E629" s="41"/>
    </row>
    <row r="630" spans="3:5" ht="13">
      <c r="C630" s="41"/>
      <c r="E630" s="41"/>
    </row>
    <row r="631" spans="3:5" ht="13">
      <c r="C631" s="41"/>
      <c r="E631" s="41"/>
    </row>
    <row r="632" spans="3:5" ht="13">
      <c r="C632" s="41"/>
      <c r="E632" s="41"/>
    </row>
    <row r="633" spans="3:5" ht="13">
      <c r="C633" s="41"/>
      <c r="E633" s="41"/>
    </row>
    <row r="634" spans="3:5" ht="13">
      <c r="C634" s="41"/>
      <c r="E634" s="41"/>
    </row>
    <row r="635" spans="3:5" ht="13">
      <c r="C635" s="41"/>
      <c r="E635" s="41"/>
    </row>
    <row r="636" spans="3:5" ht="13">
      <c r="C636" s="41"/>
      <c r="E636" s="41"/>
    </row>
    <row r="637" spans="3:5" ht="13">
      <c r="C637" s="41"/>
      <c r="E637" s="41"/>
    </row>
    <row r="638" spans="3:5" ht="13">
      <c r="C638" s="41"/>
      <c r="E638" s="41"/>
    </row>
    <row r="639" spans="3:5" ht="13">
      <c r="C639" s="41"/>
      <c r="E639" s="41"/>
    </row>
    <row r="640" spans="3:5" ht="13">
      <c r="C640" s="41"/>
      <c r="E640" s="41"/>
    </row>
    <row r="641" spans="3:5" ht="13">
      <c r="C641" s="41"/>
      <c r="E641" s="41"/>
    </row>
    <row r="642" spans="3:5" ht="13">
      <c r="C642" s="41"/>
      <c r="E642" s="41"/>
    </row>
    <row r="643" spans="3:5" ht="13">
      <c r="C643" s="41"/>
      <c r="E643" s="41"/>
    </row>
    <row r="644" spans="3:5" ht="13">
      <c r="C644" s="41"/>
      <c r="E644" s="41"/>
    </row>
    <row r="645" spans="3:5" ht="13">
      <c r="C645" s="41"/>
      <c r="E645" s="41"/>
    </row>
    <row r="646" spans="3:5" ht="13">
      <c r="C646" s="41"/>
      <c r="E646" s="41"/>
    </row>
    <row r="647" spans="3:5" ht="13">
      <c r="C647" s="41"/>
      <c r="E647" s="41"/>
    </row>
    <row r="648" spans="3:5" ht="13">
      <c r="C648" s="41"/>
      <c r="E648" s="41"/>
    </row>
    <row r="649" spans="3:5" ht="13">
      <c r="C649" s="41"/>
      <c r="E649" s="41"/>
    </row>
    <row r="650" spans="3:5" ht="13">
      <c r="C650" s="41"/>
      <c r="E650" s="41"/>
    </row>
    <row r="651" spans="3:5" ht="13">
      <c r="C651" s="41"/>
      <c r="E651" s="41"/>
    </row>
    <row r="652" spans="3:5" ht="13">
      <c r="C652" s="41"/>
      <c r="E652" s="41"/>
    </row>
    <row r="653" spans="3:5" ht="13">
      <c r="C653" s="41"/>
      <c r="E653" s="41"/>
    </row>
    <row r="654" spans="3:5" ht="13">
      <c r="C654" s="41"/>
      <c r="E654" s="41"/>
    </row>
    <row r="655" spans="3:5" ht="13">
      <c r="C655" s="41"/>
      <c r="E655" s="41"/>
    </row>
    <row r="656" spans="3:5" ht="13">
      <c r="C656" s="41"/>
      <c r="E656" s="41"/>
    </row>
    <row r="657" spans="3:5" ht="13">
      <c r="C657" s="41"/>
      <c r="E657" s="41"/>
    </row>
    <row r="658" spans="3:5" ht="13">
      <c r="C658" s="41"/>
      <c r="E658" s="41"/>
    </row>
    <row r="659" spans="3:5" ht="13">
      <c r="C659" s="41"/>
      <c r="E659" s="41"/>
    </row>
    <row r="660" spans="3:5" ht="13">
      <c r="C660" s="41"/>
      <c r="E660" s="41"/>
    </row>
    <row r="661" spans="3:5" ht="13">
      <c r="C661" s="41"/>
      <c r="E661" s="41"/>
    </row>
    <row r="662" spans="3:5" ht="13">
      <c r="C662" s="41"/>
      <c r="E662" s="41"/>
    </row>
    <row r="663" spans="3:5" ht="13">
      <c r="C663" s="41"/>
      <c r="E663" s="41"/>
    </row>
    <row r="664" spans="3:5" ht="13">
      <c r="C664" s="41"/>
      <c r="E664" s="41"/>
    </row>
    <row r="665" spans="3:5" ht="13">
      <c r="C665" s="41"/>
      <c r="E665" s="41"/>
    </row>
    <row r="666" spans="3:5" ht="13">
      <c r="C666" s="41"/>
      <c r="E666" s="41"/>
    </row>
    <row r="667" spans="3:5" ht="13">
      <c r="C667" s="41"/>
      <c r="E667" s="41"/>
    </row>
    <row r="668" spans="3:5" ht="13">
      <c r="C668" s="41"/>
      <c r="E668" s="41"/>
    </row>
    <row r="669" spans="3:5" ht="13">
      <c r="C669" s="41"/>
      <c r="E669" s="41"/>
    </row>
    <row r="670" spans="3:5" ht="13">
      <c r="C670" s="41"/>
      <c r="E670" s="41"/>
    </row>
    <row r="671" spans="3:5" ht="13">
      <c r="C671" s="41"/>
      <c r="E671" s="41"/>
    </row>
    <row r="672" spans="3:5" ht="13">
      <c r="C672" s="41"/>
      <c r="E672" s="41"/>
    </row>
    <row r="673" spans="3:5" ht="13">
      <c r="C673" s="41"/>
      <c r="E673" s="41"/>
    </row>
    <row r="674" spans="3:5" ht="13">
      <c r="C674" s="41"/>
      <c r="E674" s="41"/>
    </row>
    <row r="675" spans="3:5" ht="13">
      <c r="C675" s="41"/>
      <c r="E675" s="41"/>
    </row>
    <row r="676" spans="3:5" ht="13">
      <c r="C676" s="41"/>
      <c r="E676" s="41"/>
    </row>
    <row r="677" spans="3:5" ht="13">
      <c r="C677" s="41"/>
      <c r="E677" s="41"/>
    </row>
    <row r="678" spans="3:5" ht="13">
      <c r="C678" s="41"/>
      <c r="E678" s="41"/>
    </row>
    <row r="679" spans="3:5" ht="13">
      <c r="C679" s="41"/>
      <c r="E679" s="41"/>
    </row>
    <row r="680" spans="3:5" ht="13">
      <c r="C680" s="41"/>
      <c r="E680" s="41"/>
    </row>
    <row r="681" spans="3:5" ht="13">
      <c r="C681" s="41"/>
      <c r="E681" s="41"/>
    </row>
    <row r="682" spans="3:5" ht="13">
      <c r="C682" s="41"/>
      <c r="E682" s="41"/>
    </row>
    <row r="683" spans="3:5" ht="13">
      <c r="C683" s="41"/>
      <c r="E683" s="41"/>
    </row>
    <row r="684" spans="3:5" ht="13">
      <c r="C684" s="41"/>
      <c r="E684" s="41"/>
    </row>
    <row r="685" spans="3:5" ht="13">
      <c r="C685" s="41"/>
      <c r="E685" s="41"/>
    </row>
    <row r="686" spans="3:5" ht="13">
      <c r="C686" s="41"/>
      <c r="E686" s="41"/>
    </row>
    <row r="687" spans="3:5" ht="13">
      <c r="C687" s="41"/>
      <c r="E687" s="41"/>
    </row>
    <row r="688" spans="3:5" ht="13">
      <c r="C688" s="41"/>
      <c r="E688" s="41"/>
    </row>
    <row r="689" spans="3:5" ht="13">
      <c r="C689" s="41"/>
      <c r="E689" s="41"/>
    </row>
    <row r="690" spans="3:5" ht="13">
      <c r="C690" s="41"/>
      <c r="E690" s="41"/>
    </row>
    <row r="691" spans="3:5" ht="13">
      <c r="C691" s="41"/>
      <c r="E691" s="41"/>
    </row>
    <row r="692" spans="3:5" ht="13">
      <c r="C692" s="41"/>
      <c r="E692" s="41"/>
    </row>
    <row r="693" spans="3:5" ht="13">
      <c r="C693" s="41"/>
      <c r="E693" s="41"/>
    </row>
    <row r="694" spans="3:5" ht="13">
      <c r="C694" s="41"/>
      <c r="E694" s="41"/>
    </row>
    <row r="695" spans="3:5" ht="13">
      <c r="C695" s="41"/>
      <c r="E695" s="41"/>
    </row>
    <row r="696" spans="3:5" ht="13">
      <c r="C696" s="41"/>
      <c r="E696" s="41"/>
    </row>
    <row r="697" spans="3:5" ht="13">
      <c r="C697" s="41"/>
      <c r="E697" s="41"/>
    </row>
    <row r="698" spans="3:5" ht="13">
      <c r="C698" s="41"/>
      <c r="E698" s="41"/>
    </row>
    <row r="699" spans="3:5" ht="13">
      <c r="C699" s="41"/>
      <c r="E699" s="41"/>
    </row>
    <row r="700" spans="3:5" ht="13">
      <c r="C700" s="41"/>
      <c r="E700" s="41"/>
    </row>
    <row r="701" spans="3:5" ht="13">
      <c r="C701" s="41"/>
      <c r="E701" s="41"/>
    </row>
    <row r="702" spans="3:5" ht="13">
      <c r="C702" s="41"/>
      <c r="E702" s="41"/>
    </row>
    <row r="703" spans="3:5" ht="13">
      <c r="C703" s="41"/>
      <c r="E703" s="41"/>
    </row>
    <row r="704" spans="3:5" ht="13">
      <c r="C704" s="41"/>
      <c r="E704" s="41"/>
    </row>
    <row r="705" spans="3:5" ht="13">
      <c r="C705" s="41"/>
      <c r="E705" s="41"/>
    </row>
    <row r="706" spans="3:5" ht="13">
      <c r="C706" s="41"/>
      <c r="E706" s="41"/>
    </row>
    <row r="707" spans="3:5" ht="13">
      <c r="C707" s="41"/>
      <c r="E707" s="41"/>
    </row>
    <row r="708" spans="3:5" ht="13">
      <c r="C708" s="41"/>
      <c r="E708" s="41"/>
    </row>
    <row r="709" spans="3:5" ht="13">
      <c r="C709" s="41"/>
      <c r="E709" s="41"/>
    </row>
    <row r="710" spans="3:5" ht="13">
      <c r="C710" s="41"/>
      <c r="E710" s="41"/>
    </row>
    <row r="711" spans="3:5" ht="13">
      <c r="C711" s="41"/>
      <c r="E711" s="41"/>
    </row>
    <row r="712" spans="3:5" ht="13">
      <c r="C712" s="41"/>
      <c r="E712" s="41"/>
    </row>
    <row r="713" spans="3:5" ht="13">
      <c r="C713" s="41"/>
      <c r="E713" s="41"/>
    </row>
    <row r="714" spans="3:5" ht="13">
      <c r="C714" s="41"/>
      <c r="E714" s="41"/>
    </row>
    <row r="715" spans="3:5" ht="13">
      <c r="C715" s="41"/>
      <c r="E715" s="41"/>
    </row>
    <row r="716" spans="3:5" ht="13">
      <c r="C716" s="41"/>
      <c r="E716" s="41"/>
    </row>
    <row r="717" spans="3:5" ht="13">
      <c r="C717" s="41"/>
      <c r="E717" s="41"/>
    </row>
    <row r="718" spans="3:5" ht="13">
      <c r="C718" s="41"/>
      <c r="E718" s="41"/>
    </row>
    <row r="719" spans="3:5" ht="13">
      <c r="C719" s="41"/>
      <c r="E719" s="41"/>
    </row>
    <row r="720" spans="3:5" ht="13">
      <c r="C720" s="41"/>
      <c r="E720" s="41"/>
    </row>
    <row r="721" spans="3:5" ht="13">
      <c r="C721" s="41"/>
      <c r="E721" s="41"/>
    </row>
    <row r="722" spans="3:5" ht="13">
      <c r="C722" s="41"/>
      <c r="E722" s="41"/>
    </row>
    <row r="723" spans="3:5" ht="13">
      <c r="C723" s="41"/>
      <c r="E723" s="41"/>
    </row>
    <row r="724" spans="3:5" ht="13">
      <c r="C724" s="41"/>
      <c r="E724" s="41"/>
    </row>
    <row r="725" spans="3:5" ht="13">
      <c r="C725" s="41"/>
      <c r="E725" s="41"/>
    </row>
    <row r="726" spans="3:5" ht="13">
      <c r="C726" s="41"/>
      <c r="E726" s="41"/>
    </row>
    <row r="727" spans="3:5" ht="13">
      <c r="C727" s="41"/>
      <c r="E727" s="41"/>
    </row>
    <row r="728" spans="3:5" ht="13">
      <c r="C728" s="41"/>
      <c r="E728" s="41"/>
    </row>
    <row r="729" spans="3:5" ht="13">
      <c r="C729" s="41"/>
      <c r="E729" s="41"/>
    </row>
    <row r="730" spans="3:5" ht="13">
      <c r="C730" s="41"/>
      <c r="E730" s="41"/>
    </row>
    <row r="731" spans="3:5" ht="13">
      <c r="C731" s="41"/>
      <c r="E731" s="41"/>
    </row>
    <row r="732" spans="3:5" ht="13">
      <c r="C732" s="41"/>
      <c r="E732" s="41"/>
    </row>
    <row r="733" spans="3:5" ht="13">
      <c r="C733" s="41"/>
      <c r="E733" s="41"/>
    </row>
    <row r="734" spans="3:5" ht="13">
      <c r="C734" s="41"/>
      <c r="E734" s="41"/>
    </row>
    <row r="735" spans="3:5" ht="13">
      <c r="C735" s="41"/>
      <c r="E735" s="41"/>
    </row>
    <row r="736" spans="3:5" ht="13">
      <c r="C736" s="41"/>
      <c r="E736" s="41"/>
    </row>
    <row r="737" spans="3:5" ht="13">
      <c r="C737" s="41"/>
      <c r="E737" s="41"/>
    </row>
    <row r="738" spans="3:5" ht="13">
      <c r="C738" s="41"/>
      <c r="E738" s="41"/>
    </row>
    <row r="739" spans="3:5" ht="13">
      <c r="C739" s="41"/>
      <c r="E739" s="41"/>
    </row>
    <row r="740" spans="3:5" ht="13">
      <c r="C740" s="41"/>
      <c r="E740" s="41"/>
    </row>
    <row r="741" spans="3:5" ht="13">
      <c r="C741" s="41"/>
      <c r="E741" s="41"/>
    </row>
    <row r="742" spans="3:5" ht="13">
      <c r="C742" s="41"/>
      <c r="E742" s="41"/>
    </row>
    <row r="743" spans="3:5" ht="13">
      <c r="C743" s="41"/>
      <c r="E743" s="41"/>
    </row>
    <row r="744" spans="3:5" ht="13">
      <c r="C744" s="41"/>
      <c r="E744" s="41"/>
    </row>
    <row r="745" spans="3:5" ht="13">
      <c r="C745" s="41"/>
      <c r="E745" s="41"/>
    </row>
    <row r="746" spans="3:5" ht="13">
      <c r="C746" s="41"/>
      <c r="E746" s="41"/>
    </row>
    <row r="747" spans="3:5" ht="13">
      <c r="C747" s="41"/>
      <c r="E747" s="41"/>
    </row>
    <row r="748" spans="3:5" ht="13">
      <c r="C748" s="41"/>
      <c r="E748" s="41"/>
    </row>
    <row r="749" spans="3:5" ht="13">
      <c r="C749" s="41"/>
      <c r="E749" s="41"/>
    </row>
    <row r="750" spans="3:5" ht="13">
      <c r="C750" s="41"/>
      <c r="E750" s="41"/>
    </row>
    <row r="751" spans="3:5" ht="13">
      <c r="C751" s="41"/>
      <c r="E751" s="41"/>
    </row>
    <row r="752" spans="3:5" ht="13">
      <c r="C752" s="41"/>
      <c r="E752" s="41"/>
    </row>
    <row r="753" spans="3:5" ht="13">
      <c r="C753" s="41"/>
      <c r="E753" s="41"/>
    </row>
    <row r="754" spans="3:5" ht="13">
      <c r="C754" s="41"/>
      <c r="E754" s="41"/>
    </row>
    <row r="755" spans="3:5" ht="13">
      <c r="C755" s="41"/>
      <c r="E755" s="41"/>
    </row>
    <row r="756" spans="3:5" ht="13">
      <c r="C756" s="41"/>
      <c r="E756" s="41"/>
    </row>
    <row r="757" spans="3:5" ht="13">
      <c r="C757" s="41"/>
      <c r="E757" s="41"/>
    </row>
    <row r="758" spans="3:5" ht="13">
      <c r="C758" s="41"/>
      <c r="E758" s="41"/>
    </row>
    <row r="759" spans="3:5" ht="13">
      <c r="C759" s="41"/>
      <c r="E759" s="41"/>
    </row>
    <row r="760" spans="3:5" ht="13">
      <c r="C760" s="41"/>
      <c r="E760" s="41"/>
    </row>
    <row r="761" spans="3:5" ht="13">
      <c r="C761" s="41"/>
      <c r="E761" s="41"/>
    </row>
    <row r="762" spans="3:5" ht="13">
      <c r="C762" s="41"/>
      <c r="E762" s="41"/>
    </row>
    <row r="763" spans="3:5" ht="13">
      <c r="C763" s="41"/>
      <c r="E763" s="41"/>
    </row>
    <row r="764" spans="3:5" ht="13">
      <c r="C764" s="41"/>
      <c r="E764" s="41"/>
    </row>
    <row r="765" spans="3:5" ht="13">
      <c r="C765" s="41"/>
      <c r="E765" s="41"/>
    </row>
    <row r="766" spans="3:5" ht="13">
      <c r="C766" s="41"/>
      <c r="E766" s="41"/>
    </row>
    <row r="767" spans="3:5" ht="13">
      <c r="C767" s="41"/>
      <c r="E767" s="41"/>
    </row>
    <row r="768" spans="3:5" ht="13">
      <c r="C768" s="41"/>
      <c r="E768" s="41"/>
    </row>
    <row r="769" spans="3:5" ht="13">
      <c r="C769" s="41"/>
      <c r="E769" s="41"/>
    </row>
    <row r="770" spans="3:5" ht="13">
      <c r="C770" s="41"/>
      <c r="E770" s="41"/>
    </row>
    <row r="771" spans="3:5" ht="13">
      <c r="C771" s="41"/>
      <c r="E771" s="41"/>
    </row>
    <row r="772" spans="3:5" ht="13">
      <c r="C772" s="41"/>
      <c r="E772" s="41"/>
    </row>
    <row r="773" spans="3:5" ht="13">
      <c r="C773" s="41"/>
      <c r="E773" s="41"/>
    </row>
    <row r="774" spans="3:5" ht="13">
      <c r="C774" s="41"/>
      <c r="E774" s="41"/>
    </row>
    <row r="775" spans="3:5" ht="13">
      <c r="C775" s="41"/>
      <c r="E775" s="41"/>
    </row>
    <row r="776" spans="3:5" ht="13">
      <c r="C776" s="41"/>
      <c r="E776" s="41"/>
    </row>
    <row r="777" spans="3:5" ht="13">
      <c r="C777" s="41"/>
      <c r="E777" s="41"/>
    </row>
    <row r="778" spans="3:5" ht="13">
      <c r="C778" s="41"/>
      <c r="E778" s="41"/>
    </row>
    <row r="779" spans="3:5" ht="13">
      <c r="C779" s="41"/>
      <c r="E779" s="41"/>
    </row>
    <row r="780" spans="3:5" ht="13">
      <c r="C780" s="41"/>
      <c r="E780" s="41"/>
    </row>
    <row r="781" spans="3:5" ht="13">
      <c r="C781" s="41"/>
      <c r="E781" s="41"/>
    </row>
    <row r="782" spans="3:5" ht="13">
      <c r="C782" s="41"/>
      <c r="E782" s="41"/>
    </row>
    <row r="783" spans="3:5" ht="13">
      <c r="C783" s="41"/>
      <c r="E783" s="41"/>
    </row>
    <row r="784" spans="3:5" ht="13">
      <c r="C784" s="41"/>
      <c r="E784" s="41"/>
    </row>
    <row r="785" spans="3:5" ht="13">
      <c r="C785" s="41"/>
      <c r="E785" s="41"/>
    </row>
    <row r="786" spans="3:5" ht="13">
      <c r="C786" s="41"/>
      <c r="E786" s="41"/>
    </row>
    <row r="787" spans="3:5" ht="13">
      <c r="C787" s="41"/>
      <c r="E787" s="41"/>
    </row>
    <row r="788" spans="3:5" ht="13">
      <c r="C788" s="41"/>
      <c r="E788" s="41"/>
    </row>
    <row r="789" spans="3:5" ht="13">
      <c r="C789" s="41"/>
      <c r="E789" s="41"/>
    </row>
    <row r="790" spans="3:5" ht="13">
      <c r="C790" s="41"/>
      <c r="E790" s="41"/>
    </row>
    <row r="791" spans="3:5" ht="13">
      <c r="C791" s="41"/>
      <c r="E791" s="41"/>
    </row>
    <row r="792" spans="3:5" ht="13">
      <c r="C792" s="41"/>
      <c r="E792" s="41"/>
    </row>
    <row r="793" spans="3:5" ht="13">
      <c r="C793" s="41"/>
      <c r="E793" s="41"/>
    </row>
    <row r="794" spans="3:5" ht="13">
      <c r="C794" s="41"/>
      <c r="E794" s="41"/>
    </row>
    <row r="795" spans="3:5" ht="13">
      <c r="C795" s="41"/>
      <c r="E795" s="41"/>
    </row>
    <row r="796" spans="3:5" ht="13">
      <c r="C796" s="41"/>
      <c r="E796" s="41"/>
    </row>
    <row r="797" spans="3:5" ht="13">
      <c r="C797" s="41"/>
      <c r="E797" s="41"/>
    </row>
    <row r="798" spans="3:5" ht="13">
      <c r="C798" s="41"/>
      <c r="E798" s="41"/>
    </row>
    <row r="799" spans="3:5" ht="13">
      <c r="C799" s="41"/>
      <c r="E799" s="41"/>
    </row>
    <row r="800" spans="3:5" ht="13">
      <c r="C800" s="41"/>
      <c r="E800" s="41"/>
    </row>
    <row r="801" spans="3:5" ht="13">
      <c r="C801" s="41"/>
      <c r="E801" s="41"/>
    </row>
    <row r="802" spans="3:5" ht="13">
      <c r="C802" s="41"/>
      <c r="E802" s="41"/>
    </row>
    <row r="803" spans="3:5" ht="13">
      <c r="C803" s="41"/>
      <c r="E803" s="41"/>
    </row>
    <row r="804" spans="3:5" ht="13">
      <c r="C804" s="41"/>
      <c r="E804" s="41"/>
    </row>
    <row r="805" spans="3:5" ht="13">
      <c r="C805" s="41"/>
      <c r="E805" s="41"/>
    </row>
    <row r="806" spans="3:5" ht="13">
      <c r="C806" s="41"/>
      <c r="E806" s="41"/>
    </row>
    <row r="807" spans="3:5" ht="13">
      <c r="C807" s="41"/>
      <c r="E807" s="41"/>
    </row>
    <row r="808" spans="3:5" ht="13">
      <c r="C808" s="41"/>
      <c r="E808" s="41"/>
    </row>
    <row r="809" spans="3:5" ht="13">
      <c r="C809" s="41"/>
      <c r="E809" s="41"/>
    </row>
    <row r="810" spans="3:5" ht="13">
      <c r="C810" s="41"/>
      <c r="E810" s="41"/>
    </row>
    <row r="811" spans="3:5" ht="13">
      <c r="C811" s="41"/>
      <c r="E811" s="41"/>
    </row>
    <row r="812" spans="3:5" ht="13">
      <c r="C812" s="41"/>
      <c r="E812" s="41"/>
    </row>
    <row r="813" spans="3:5" ht="13">
      <c r="C813" s="41"/>
      <c r="E813" s="41"/>
    </row>
    <row r="814" spans="3:5" ht="13">
      <c r="C814" s="41"/>
      <c r="E814" s="41"/>
    </row>
    <row r="815" spans="3:5" ht="13">
      <c r="C815" s="41"/>
      <c r="E815" s="41"/>
    </row>
    <row r="816" spans="3:5" ht="13">
      <c r="C816" s="41"/>
      <c r="E816" s="41"/>
    </row>
    <row r="817" spans="3:5" ht="13">
      <c r="C817" s="41"/>
      <c r="E817" s="41"/>
    </row>
    <row r="818" spans="3:5" ht="13">
      <c r="C818" s="41"/>
      <c r="E818" s="41"/>
    </row>
    <row r="819" spans="3:5" ht="13">
      <c r="C819" s="41"/>
      <c r="E819" s="41"/>
    </row>
    <row r="820" spans="3:5" ht="13">
      <c r="C820" s="41"/>
      <c r="E820" s="41"/>
    </row>
    <row r="821" spans="3:5" ht="13">
      <c r="C821" s="41"/>
      <c r="E821" s="41"/>
    </row>
    <row r="822" spans="3:5" ht="13">
      <c r="C822" s="41"/>
      <c r="E822" s="41"/>
    </row>
    <row r="823" spans="3:5" ht="13">
      <c r="C823" s="41"/>
      <c r="E823" s="41"/>
    </row>
    <row r="824" spans="3:5" ht="13">
      <c r="C824" s="41"/>
      <c r="E824" s="41"/>
    </row>
    <row r="825" spans="3:5" ht="13">
      <c r="C825" s="41"/>
      <c r="E825" s="41"/>
    </row>
    <row r="826" spans="3:5" ht="13">
      <c r="C826" s="41"/>
      <c r="E826" s="41"/>
    </row>
    <row r="827" spans="3:5" ht="13">
      <c r="C827" s="41"/>
      <c r="E827" s="41"/>
    </row>
    <row r="828" spans="3:5" ht="13">
      <c r="C828" s="41"/>
      <c r="E828" s="41"/>
    </row>
    <row r="829" spans="3:5" ht="13">
      <c r="C829" s="41"/>
      <c r="E829" s="41"/>
    </row>
    <row r="830" spans="3:5" ht="13">
      <c r="C830" s="41"/>
      <c r="E830" s="41"/>
    </row>
    <row r="831" spans="3:5" ht="13">
      <c r="C831" s="41"/>
      <c r="E831" s="41"/>
    </row>
    <row r="832" spans="3:5" ht="13">
      <c r="C832" s="41"/>
      <c r="E832" s="41"/>
    </row>
    <row r="833" spans="3:5" ht="13">
      <c r="C833" s="41"/>
      <c r="E833" s="41"/>
    </row>
    <row r="834" spans="3:5" ht="13">
      <c r="C834" s="41"/>
      <c r="E834" s="41"/>
    </row>
    <row r="835" spans="3:5" ht="13">
      <c r="C835" s="41"/>
      <c r="E835" s="41"/>
    </row>
    <row r="836" spans="3:5" ht="13">
      <c r="C836" s="41"/>
      <c r="E836" s="41"/>
    </row>
    <row r="837" spans="3:5" ht="13">
      <c r="C837" s="41"/>
      <c r="E837" s="41"/>
    </row>
    <row r="838" spans="3:5" ht="13">
      <c r="C838" s="41"/>
      <c r="E838" s="41"/>
    </row>
    <row r="839" spans="3:5" ht="13">
      <c r="C839" s="41"/>
      <c r="E839" s="41"/>
    </row>
    <row r="840" spans="3:5" ht="13">
      <c r="C840" s="41"/>
      <c r="E840" s="41"/>
    </row>
    <row r="841" spans="3:5" ht="13">
      <c r="C841" s="41"/>
      <c r="E841" s="41"/>
    </row>
    <row r="842" spans="3:5" ht="13">
      <c r="C842" s="41"/>
      <c r="E842" s="41"/>
    </row>
    <row r="843" spans="3:5" ht="13">
      <c r="C843" s="41"/>
      <c r="E843" s="41"/>
    </row>
    <row r="844" spans="3:5" ht="13">
      <c r="C844" s="41"/>
      <c r="E844" s="41"/>
    </row>
    <row r="845" spans="3:5" ht="13">
      <c r="C845" s="41"/>
      <c r="E845" s="41"/>
    </row>
    <row r="846" spans="3:5" ht="13">
      <c r="C846" s="41"/>
      <c r="E846" s="41"/>
    </row>
    <row r="847" spans="3:5" ht="13">
      <c r="C847" s="41"/>
      <c r="E847" s="41"/>
    </row>
    <row r="848" spans="3:5" ht="13">
      <c r="C848" s="41"/>
      <c r="E848" s="41"/>
    </row>
    <row r="849" spans="3:5" ht="13">
      <c r="C849" s="41"/>
      <c r="E849" s="41"/>
    </row>
    <row r="850" spans="3:5" ht="13">
      <c r="C850" s="41"/>
      <c r="E850" s="41"/>
    </row>
    <row r="851" spans="3:5" ht="13">
      <c r="C851" s="41"/>
      <c r="E851" s="41"/>
    </row>
    <row r="852" spans="3:5" ht="13">
      <c r="C852" s="41"/>
      <c r="E852" s="41"/>
    </row>
    <row r="853" spans="3:5" ht="13">
      <c r="C853" s="41"/>
      <c r="E853" s="41"/>
    </row>
    <row r="854" spans="3:5" ht="13">
      <c r="C854" s="41"/>
      <c r="E854" s="41"/>
    </row>
    <row r="855" spans="3:5" ht="13">
      <c r="C855" s="41"/>
      <c r="E855" s="41"/>
    </row>
    <row r="856" spans="3:5" ht="13">
      <c r="C856" s="41"/>
      <c r="E856" s="41"/>
    </row>
    <row r="857" spans="3:5" ht="13">
      <c r="C857" s="41"/>
      <c r="E857" s="41"/>
    </row>
    <row r="858" spans="3:5" ht="13">
      <c r="C858" s="41"/>
      <c r="E858" s="41"/>
    </row>
    <row r="859" spans="3:5" ht="13">
      <c r="C859" s="41"/>
      <c r="E859" s="41"/>
    </row>
    <row r="860" spans="3:5" ht="13">
      <c r="C860" s="41"/>
      <c r="E860" s="41"/>
    </row>
    <row r="861" spans="3:5" ht="13">
      <c r="C861" s="41"/>
      <c r="E861" s="41"/>
    </row>
    <row r="862" spans="3:5" ht="13">
      <c r="C862" s="41"/>
      <c r="E862" s="41"/>
    </row>
    <row r="863" spans="3:5" ht="13">
      <c r="C863" s="41"/>
      <c r="E863" s="41"/>
    </row>
    <row r="864" spans="3:5" ht="13">
      <c r="C864" s="41"/>
      <c r="E864" s="41"/>
    </row>
    <row r="865" spans="3:5" ht="13">
      <c r="C865" s="41"/>
      <c r="E865" s="41"/>
    </row>
    <row r="866" spans="3:5" ht="13">
      <c r="C866" s="41"/>
      <c r="E866" s="41"/>
    </row>
    <row r="867" spans="3:5" ht="13">
      <c r="C867" s="41"/>
      <c r="E867" s="41"/>
    </row>
    <row r="868" spans="3:5" ht="13">
      <c r="C868" s="41"/>
      <c r="E868" s="41"/>
    </row>
    <row r="869" spans="3:5" ht="13">
      <c r="C869" s="41"/>
      <c r="E869" s="41"/>
    </row>
    <row r="870" spans="3:5" ht="13">
      <c r="C870" s="41"/>
      <c r="E870" s="41"/>
    </row>
    <row r="871" spans="3:5" ht="13">
      <c r="C871" s="41"/>
      <c r="E871" s="41"/>
    </row>
    <row r="872" spans="3:5" ht="13">
      <c r="C872" s="41"/>
      <c r="E872" s="41"/>
    </row>
    <row r="873" spans="3:5" ht="13">
      <c r="C873" s="41"/>
      <c r="E873" s="41"/>
    </row>
    <row r="874" spans="3:5" ht="13">
      <c r="C874" s="41"/>
      <c r="E874" s="41"/>
    </row>
    <row r="875" spans="3:5" ht="13">
      <c r="C875" s="41"/>
      <c r="E875" s="41"/>
    </row>
    <row r="876" spans="3:5" ht="13">
      <c r="C876" s="41"/>
      <c r="E876" s="41"/>
    </row>
    <row r="877" spans="3:5" ht="13">
      <c r="C877" s="41"/>
      <c r="E877" s="41"/>
    </row>
    <row r="878" spans="3:5" ht="13">
      <c r="C878" s="41"/>
      <c r="E878" s="41"/>
    </row>
    <row r="879" spans="3:5" ht="13">
      <c r="C879" s="41"/>
      <c r="E879" s="41"/>
    </row>
    <row r="880" spans="3:5" ht="13">
      <c r="C880" s="41"/>
      <c r="E880" s="41"/>
    </row>
    <row r="881" spans="3:5" ht="13">
      <c r="C881" s="41"/>
      <c r="E881" s="41"/>
    </row>
    <row r="882" spans="3:5" ht="13">
      <c r="C882" s="41"/>
      <c r="E882" s="41"/>
    </row>
    <row r="883" spans="3:5" ht="13">
      <c r="C883" s="41"/>
      <c r="E883" s="41"/>
    </row>
    <row r="884" spans="3:5" ht="13">
      <c r="C884" s="41"/>
      <c r="E884" s="41"/>
    </row>
    <row r="885" spans="3:5" ht="13">
      <c r="C885" s="41"/>
      <c r="E885" s="41"/>
    </row>
    <row r="886" spans="3:5" ht="13">
      <c r="C886" s="41"/>
      <c r="E886" s="41"/>
    </row>
    <row r="887" spans="3:5" ht="13">
      <c r="C887" s="41"/>
      <c r="E887" s="41"/>
    </row>
    <row r="888" spans="3:5" ht="13">
      <c r="C888" s="41"/>
      <c r="E888" s="41"/>
    </row>
    <row r="889" spans="3:5" ht="13">
      <c r="C889" s="41"/>
      <c r="E889" s="41"/>
    </row>
    <row r="890" spans="3:5" ht="13">
      <c r="C890" s="41"/>
      <c r="E890" s="41"/>
    </row>
    <row r="891" spans="3:5" ht="13">
      <c r="C891" s="41"/>
      <c r="E891" s="41"/>
    </row>
    <row r="892" spans="3:5" ht="13">
      <c r="C892" s="41"/>
      <c r="E892" s="41"/>
    </row>
    <row r="893" spans="3:5" ht="13">
      <c r="C893" s="41"/>
      <c r="E893" s="41"/>
    </row>
    <row r="894" spans="3:5" ht="13">
      <c r="C894" s="41"/>
      <c r="E894" s="41"/>
    </row>
    <row r="895" spans="3:5" ht="13">
      <c r="C895" s="41"/>
      <c r="E895" s="41"/>
    </row>
    <row r="896" spans="3:5" ht="13">
      <c r="C896" s="41"/>
      <c r="E896" s="41"/>
    </row>
    <row r="897" spans="3:5" ht="13">
      <c r="C897" s="41"/>
      <c r="E897" s="41"/>
    </row>
    <row r="898" spans="3:5" ht="13">
      <c r="C898" s="41"/>
      <c r="E898" s="41"/>
    </row>
    <row r="899" spans="3:5" ht="13">
      <c r="C899" s="41"/>
      <c r="E899" s="41"/>
    </row>
    <row r="900" spans="3:5" ht="13">
      <c r="C900" s="41"/>
      <c r="E900" s="41"/>
    </row>
    <row r="901" spans="3:5" ht="13">
      <c r="C901" s="41"/>
      <c r="E901" s="41"/>
    </row>
    <row r="902" spans="3:5" ht="13">
      <c r="C902" s="41"/>
      <c r="E902" s="41"/>
    </row>
    <row r="903" spans="3:5" ht="13">
      <c r="C903" s="41"/>
      <c r="E903" s="41"/>
    </row>
    <row r="904" spans="3:5" ht="13">
      <c r="C904" s="41"/>
      <c r="E904" s="41"/>
    </row>
    <row r="905" spans="3:5" ht="13">
      <c r="C905" s="41"/>
      <c r="E905" s="41"/>
    </row>
    <row r="906" spans="3:5" ht="13">
      <c r="C906" s="41"/>
      <c r="E906" s="41"/>
    </row>
    <row r="907" spans="3:5" ht="13">
      <c r="C907" s="41"/>
      <c r="E907" s="41"/>
    </row>
    <row r="908" spans="3:5" ht="13">
      <c r="C908" s="41"/>
      <c r="E908" s="41"/>
    </row>
    <row r="909" spans="3:5" ht="13">
      <c r="C909" s="41"/>
      <c r="E909" s="41"/>
    </row>
    <row r="910" spans="3:5" ht="13">
      <c r="C910" s="41"/>
      <c r="E910" s="41"/>
    </row>
    <row r="911" spans="3:5" ht="13">
      <c r="C911" s="41"/>
      <c r="E911" s="41"/>
    </row>
    <row r="912" spans="3:5" ht="13">
      <c r="C912" s="41"/>
      <c r="E912" s="41"/>
    </row>
    <row r="913" spans="3:5" ht="13">
      <c r="C913" s="41"/>
      <c r="E913" s="41"/>
    </row>
    <row r="914" spans="3:5" ht="13">
      <c r="C914" s="41"/>
      <c r="E914" s="41"/>
    </row>
    <row r="915" spans="3:5" ht="13">
      <c r="C915" s="41"/>
      <c r="E915" s="41"/>
    </row>
    <row r="916" spans="3:5" ht="13">
      <c r="C916" s="41"/>
      <c r="E916" s="41"/>
    </row>
    <row r="917" spans="3:5" ht="13">
      <c r="C917" s="41"/>
      <c r="E917" s="41"/>
    </row>
    <row r="918" spans="3:5" ht="13">
      <c r="C918" s="41"/>
      <c r="E918" s="41"/>
    </row>
    <row r="919" spans="3:5" ht="13">
      <c r="C919" s="41"/>
      <c r="E919" s="41"/>
    </row>
    <row r="920" spans="3:5" ht="13">
      <c r="C920" s="41"/>
      <c r="E920" s="41"/>
    </row>
    <row r="921" spans="3:5" ht="13">
      <c r="C921" s="41"/>
      <c r="E921" s="41"/>
    </row>
    <row r="922" spans="3:5" ht="13">
      <c r="C922" s="41"/>
      <c r="E922" s="41"/>
    </row>
    <row r="923" spans="3:5" ht="13">
      <c r="C923" s="41"/>
      <c r="E923" s="41"/>
    </row>
    <row r="924" spans="3:5" ht="13">
      <c r="C924" s="41"/>
      <c r="E924" s="41"/>
    </row>
    <row r="925" spans="3:5" ht="13">
      <c r="C925" s="41"/>
      <c r="E925" s="41"/>
    </row>
    <row r="926" spans="3:5" ht="13">
      <c r="C926" s="41"/>
      <c r="E926" s="41"/>
    </row>
    <row r="927" spans="3:5" ht="13">
      <c r="C927" s="41"/>
      <c r="E927" s="41"/>
    </row>
    <row r="928" spans="3:5" ht="13">
      <c r="C928" s="41"/>
      <c r="E928" s="41"/>
    </row>
    <row r="929" spans="3:5" ht="13">
      <c r="C929" s="41"/>
      <c r="E929" s="41"/>
    </row>
    <row r="930" spans="3:5" ht="13">
      <c r="C930" s="41"/>
      <c r="E930" s="41"/>
    </row>
    <row r="931" spans="3:5" ht="13">
      <c r="C931" s="41"/>
      <c r="E931" s="41"/>
    </row>
    <row r="932" spans="3:5" ht="13">
      <c r="C932" s="41"/>
      <c r="E932" s="41"/>
    </row>
    <row r="933" spans="3:5" ht="13">
      <c r="C933" s="41"/>
      <c r="E933" s="41"/>
    </row>
    <row r="934" spans="3:5" ht="13">
      <c r="C934" s="41"/>
      <c r="E934" s="41"/>
    </row>
    <row r="935" spans="3:5" ht="13">
      <c r="C935" s="41"/>
      <c r="E935" s="41"/>
    </row>
    <row r="936" spans="3:5" ht="13">
      <c r="C936" s="41"/>
      <c r="E936" s="41"/>
    </row>
    <row r="937" spans="3:5" ht="13">
      <c r="C937" s="41"/>
      <c r="E937" s="41"/>
    </row>
    <row r="938" spans="3:5" ht="13">
      <c r="C938" s="41"/>
      <c r="E938" s="41"/>
    </row>
    <row r="939" spans="3:5" ht="13">
      <c r="C939" s="41"/>
      <c r="E939" s="41"/>
    </row>
    <row r="940" spans="3:5" ht="13">
      <c r="C940" s="41"/>
      <c r="E940" s="41"/>
    </row>
    <row r="941" spans="3:5" ht="13">
      <c r="C941" s="41"/>
      <c r="E941" s="41"/>
    </row>
    <row r="942" spans="3:5" ht="13">
      <c r="C942" s="41"/>
      <c r="E942" s="41"/>
    </row>
    <row r="943" spans="3:5" ht="13">
      <c r="C943" s="41"/>
      <c r="E943" s="41"/>
    </row>
    <row r="944" spans="3:5" ht="13">
      <c r="C944" s="41"/>
      <c r="E944" s="41"/>
    </row>
    <row r="945" spans="3:5" ht="13">
      <c r="C945" s="41"/>
      <c r="E945" s="41"/>
    </row>
    <row r="946" spans="3:5" ht="13">
      <c r="C946" s="41"/>
      <c r="E946" s="41"/>
    </row>
    <row r="947" spans="3:5" ht="13">
      <c r="C947" s="41"/>
      <c r="E947" s="41"/>
    </row>
    <row r="948" spans="3:5" ht="13">
      <c r="C948" s="41"/>
      <c r="E948" s="41"/>
    </row>
    <row r="949" spans="3:5" ht="13">
      <c r="C949" s="41"/>
      <c r="E949" s="41"/>
    </row>
    <row r="950" spans="3:5" ht="13">
      <c r="C950" s="41"/>
      <c r="E950" s="41"/>
    </row>
    <row r="951" spans="3:5" ht="13">
      <c r="C951" s="41"/>
      <c r="E951" s="41"/>
    </row>
    <row r="952" spans="3:5" ht="13">
      <c r="C952" s="41"/>
      <c r="E952" s="41"/>
    </row>
    <row r="953" spans="3:5" ht="13">
      <c r="C953" s="41"/>
      <c r="E953" s="41"/>
    </row>
    <row r="954" spans="3:5" ht="13">
      <c r="C954" s="41"/>
      <c r="E954" s="41"/>
    </row>
    <row r="955" spans="3:5" ht="13">
      <c r="C955" s="41"/>
      <c r="E955" s="41"/>
    </row>
    <row r="956" spans="3:5" ht="13">
      <c r="C956" s="41"/>
      <c r="E956" s="41"/>
    </row>
    <row r="957" spans="3:5" ht="13">
      <c r="C957" s="41"/>
      <c r="E957" s="41"/>
    </row>
    <row r="958" spans="3:5" ht="13">
      <c r="C958" s="41"/>
      <c r="E958" s="41"/>
    </row>
    <row r="959" spans="3:5" ht="13">
      <c r="C959" s="41"/>
      <c r="E959" s="41"/>
    </row>
    <row r="960" spans="3:5" ht="13">
      <c r="C960" s="41"/>
      <c r="E960" s="41"/>
    </row>
    <row r="961" spans="3:5" ht="13">
      <c r="C961" s="41"/>
      <c r="E961" s="41"/>
    </row>
    <row r="962" spans="3:5" ht="13">
      <c r="C962" s="41"/>
      <c r="E962" s="41"/>
    </row>
    <row r="963" spans="3:5" ht="13">
      <c r="C963" s="41"/>
      <c r="E963" s="41"/>
    </row>
    <row r="964" spans="3:5" ht="13">
      <c r="C964" s="41"/>
      <c r="E964" s="41"/>
    </row>
    <row r="965" spans="3:5" ht="13">
      <c r="C965" s="41"/>
      <c r="E965" s="41"/>
    </row>
    <row r="966" spans="3:5" ht="13">
      <c r="C966" s="41"/>
      <c r="E966" s="41"/>
    </row>
    <row r="967" spans="3:5" ht="13">
      <c r="C967" s="41"/>
      <c r="E967" s="41"/>
    </row>
    <row r="968" spans="3:5" ht="13">
      <c r="C968" s="41"/>
      <c r="E968" s="41"/>
    </row>
    <row r="969" spans="3:5" ht="13">
      <c r="C969" s="41"/>
      <c r="E969" s="41"/>
    </row>
    <row r="970" spans="3:5" ht="13">
      <c r="C970" s="41"/>
      <c r="E970" s="41"/>
    </row>
    <row r="971" spans="3:5" ht="13">
      <c r="C971" s="41"/>
      <c r="E971" s="41"/>
    </row>
    <row r="972" spans="3:5" ht="13">
      <c r="C972" s="41"/>
      <c r="E972" s="41"/>
    </row>
    <row r="973" spans="3:5" ht="13">
      <c r="C973" s="41"/>
      <c r="E973" s="41"/>
    </row>
    <row r="974" spans="3:5" ht="13">
      <c r="C974" s="41"/>
      <c r="E974" s="41"/>
    </row>
    <row r="975" spans="3:5" ht="13">
      <c r="C975" s="41"/>
      <c r="E975" s="41"/>
    </row>
    <row r="976" spans="3:5" ht="13">
      <c r="C976" s="41"/>
      <c r="E976" s="41"/>
    </row>
    <row r="977" spans="3:5" ht="13">
      <c r="C977" s="41"/>
      <c r="E977" s="41"/>
    </row>
    <row r="978" spans="3:5" ht="13">
      <c r="C978" s="41"/>
      <c r="E978" s="41"/>
    </row>
    <row r="979" spans="3:5" ht="13">
      <c r="C979" s="41"/>
      <c r="E979" s="41"/>
    </row>
    <row r="980" spans="3:5" ht="13">
      <c r="C980" s="41"/>
      <c r="E980" s="41"/>
    </row>
    <row r="981" spans="3:5" ht="13">
      <c r="C981" s="41"/>
      <c r="E981" s="41"/>
    </row>
    <row r="982" spans="3:5" ht="13">
      <c r="C982" s="41"/>
      <c r="E982" s="41"/>
    </row>
    <row r="983" spans="3:5" ht="13">
      <c r="C983" s="41"/>
      <c r="E983" s="41"/>
    </row>
    <row r="984" spans="3:5" ht="13">
      <c r="C984" s="41"/>
      <c r="E984" s="41"/>
    </row>
    <row r="985" spans="3:5" ht="13">
      <c r="C985" s="41"/>
      <c r="E985" s="41"/>
    </row>
    <row r="986" spans="3:5" ht="13">
      <c r="C986" s="41"/>
      <c r="E986" s="41"/>
    </row>
    <row r="987" spans="3:5" ht="13">
      <c r="C987" s="41"/>
      <c r="E987" s="41"/>
    </row>
    <row r="988" spans="3:5" ht="13">
      <c r="C988" s="41"/>
      <c r="E988" s="41"/>
    </row>
    <row r="989" spans="3:5" ht="13">
      <c r="C989" s="41"/>
      <c r="E989" s="41"/>
    </row>
    <row r="990" spans="3:5" ht="13">
      <c r="C990" s="41"/>
      <c r="E990" s="41"/>
    </row>
    <row r="991" spans="3:5" ht="13">
      <c r="C991" s="41"/>
      <c r="E991" s="41"/>
    </row>
    <row r="992" spans="3:5" ht="13">
      <c r="C992" s="41"/>
      <c r="E992" s="41"/>
    </row>
    <row r="993" spans="3:5" ht="13">
      <c r="C993" s="41"/>
      <c r="E993" s="41"/>
    </row>
    <row r="994" spans="3:5" ht="13">
      <c r="C994" s="41"/>
      <c r="E994" s="41"/>
    </row>
    <row r="995" spans="3:5" ht="13">
      <c r="C995" s="41"/>
      <c r="E995" s="41"/>
    </row>
    <row r="996" spans="3:5" ht="13">
      <c r="C996" s="41"/>
      <c r="E996" s="41"/>
    </row>
    <row r="997" spans="3:5" ht="13">
      <c r="C997" s="41"/>
      <c r="E997" s="41"/>
    </row>
    <row r="998" spans="3:5" ht="13">
      <c r="C998" s="41"/>
      <c r="E998" s="41"/>
    </row>
    <row r="999" spans="3:5" ht="13">
      <c r="C999" s="41"/>
      <c r="E999" s="41"/>
    </row>
    <row r="1000" spans="3:5" ht="13">
      <c r="C1000" s="41"/>
      <c r="E1000" s="41"/>
    </row>
    <row r="1001" spans="3:5" ht="13">
      <c r="C1001" s="41"/>
      <c r="E1001" s="41"/>
    </row>
    <row r="1002" spans="3:5" ht="13">
      <c r="C1002" s="41"/>
      <c r="E1002" s="41"/>
    </row>
    <row r="1003" spans="3:5" ht="13">
      <c r="C1003" s="41"/>
      <c r="E1003" s="41"/>
    </row>
    <row r="1004" spans="3:5" ht="13">
      <c r="C1004" s="41"/>
      <c r="E1004" s="41"/>
    </row>
    <row r="1005" spans="3:5" ht="13">
      <c r="C1005" s="41"/>
      <c r="E1005" s="41"/>
    </row>
    <row r="1006" spans="3:5" ht="13">
      <c r="C1006" s="41"/>
      <c r="E1006" s="41"/>
    </row>
  </sheetData>
  <mergeCells count="1">
    <mergeCell ref="A1:E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9"/>
  <sheetViews>
    <sheetView showGridLines="0" workbookViewId="0"/>
  </sheetViews>
  <sheetFormatPr baseColWidth="10" defaultColWidth="12.6640625" defaultRowHeight="15.75" customHeight="1"/>
  <sheetData>
    <row r="1" spans="1:2" ht="15.75" customHeight="1">
      <c r="A1" s="87" t="s">
        <v>199</v>
      </c>
      <c r="B1" s="98" t="s">
        <v>241</v>
      </c>
    </row>
    <row r="2" spans="1:2" ht="15.75" customHeight="1">
      <c r="A2" s="86" t="s">
        <v>128</v>
      </c>
      <c r="B2" s="99">
        <v>1838</v>
      </c>
    </row>
    <row r="3" spans="1:2" ht="15.75" customHeight="1">
      <c r="A3" s="92" t="s">
        <v>129</v>
      </c>
      <c r="B3" s="101">
        <v>280</v>
      </c>
    </row>
    <row r="4" spans="1:2" ht="15.75" customHeight="1">
      <c r="A4" s="92" t="s">
        <v>130</v>
      </c>
      <c r="B4" s="101">
        <v>21643</v>
      </c>
    </row>
    <row r="5" spans="1:2" ht="15.75" customHeight="1">
      <c r="A5" s="92" t="s">
        <v>131</v>
      </c>
      <c r="B5" s="101">
        <v>31969</v>
      </c>
    </row>
    <row r="6" spans="1:2" ht="15.75" customHeight="1">
      <c r="A6" s="92" t="s">
        <v>132</v>
      </c>
      <c r="B6" s="101">
        <v>11186</v>
      </c>
    </row>
    <row r="7" spans="1:2" ht="15.75" customHeight="1">
      <c r="A7" s="92" t="s">
        <v>133</v>
      </c>
      <c r="B7" s="101">
        <v>17423</v>
      </c>
    </row>
    <row r="8" spans="1:2" ht="15.75" customHeight="1">
      <c r="A8" s="92" t="s">
        <v>134</v>
      </c>
      <c r="B8" s="101">
        <v>1664</v>
      </c>
    </row>
    <row r="9" spans="1:2" ht="15.75" customHeight="1">
      <c r="A9" s="95" t="s">
        <v>135</v>
      </c>
      <c r="B9" s="104">
        <v>86003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46"/>
  <sheetViews>
    <sheetView showGridLines="0" topLeftCell="A11" workbookViewId="0"/>
  </sheetViews>
  <sheetFormatPr baseColWidth="10" defaultColWidth="12.6640625" defaultRowHeight="15.75" customHeight="1"/>
  <sheetData>
    <row r="1" spans="1:3" ht="15.75" customHeight="1">
      <c r="A1" s="87" t="s">
        <v>199</v>
      </c>
      <c r="B1" s="87" t="s">
        <v>149</v>
      </c>
      <c r="C1" s="98" t="s">
        <v>150</v>
      </c>
    </row>
    <row r="2" spans="1:3" ht="15.75" customHeight="1">
      <c r="A2" s="86" t="s">
        <v>151</v>
      </c>
      <c r="B2" s="86" t="s">
        <v>152</v>
      </c>
      <c r="C2" s="99">
        <v>90</v>
      </c>
    </row>
    <row r="3" spans="1:3" ht="15.75" customHeight="1">
      <c r="A3" s="100"/>
      <c r="B3" s="92" t="s">
        <v>153</v>
      </c>
      <c r="C3" s="101">
        <v>780</v>
      </c>
    </row>
    <row r="4" spans="1:3" ht="15.75" customHeight="1">
      <c r="A4" s="100"/>
      <c r="B4" s="92" t="s">
        <v>154</v>
      </c>
      <c r="C4" s="101"/>
    </row>
    <row r="5" spans="1:3" ht="15.75" customHeight="1">
      <c r="A5" s="100"/>
      <c r="B5" s="92" t="s">
        <v>155</v>
      </c>
      <c r="C5" s="101">
        <v>22558</v>
      </c>
    </row>
    <row r="6" spans="1:3" ht="15.75" customHeight="1">
      <c r="A6" s="100"/>
      <c r="B6" s="92" t="s">
        <v>156</v>
      </c>
      <c r="C6" s="101">
        <v>67</v>
      </c>
    </row>
    <row r="7" spans="1:3" ht="15.75" customHeight="1">
      <c r="A7" s="100"/>
      <c r="B7" s="92" t="s">
        <v>157</v>
      </c>
      <c r="C7" s="101">
        <v>566</v>
      </c>
    </row>
    <row r="8" spans="1:3" ht="15.75" customHeight="1">
      <c r="A8" s="100"/>
      <c r="B8" s="92" t="s">
        <v>158</v>
      </c>
      <c r="C8" s="101"/>
    </row>
    <row r="9" spans="1:3" ht="15.75" customHeight="1">
      <c r="A9" s="100"/>
      <c r="B9" s="92" t="s">
        <v>159</v>
      </c>
      <c r="C9" s="101">
        <v>321</v>
      </c>
    </row>
    <row r="10" spans="1:3" ht="15.75" customHeight="1">
      <c r="A10" s="100"/>
      <c r="B10" s="92" t="s">
        <v>160</v>
      </c>
      <c r="C10" s="101">
        <v>171</v>
      </c>
    </row>
    <row r="11" spans="1:3" ht="15.75" customHeight="1">
      <c r="A11" s="100"/>
      <c r="B11" s="92" t="s">
        <v>161</v>
      </c>
      <c r="C11" s="101"/>
    </row>
    <row r="12" spans="1:3" ht="15.75" customHeight="1">
      <c r="A12" s="100"/>
      <c r="B12" s="92" t="s">
        <v>162</v>
      </c>
      <c r="C12" s="101">
        <v>498</v>
      </c>
    </row>
    <row r="13" spans="1:3" ht="15.75" customHeight="1">
      <c r="A13" s="100"/>
      <c r="B13" s="92" t="s">
        <v>163</v>
      </c>
      <c r="C13" s="101"/>
    </row>
    <row r="14" spans="1:3" ht="15.75" customHeight="1">
      <c r="A14" s="100"/>
      <c r="B14" s="92" t="s">
        <v>164</v>
      </c>
      <c r="C14" s="101"/>
    </row>
    <row r="15" spans="1:3" ht="15.75" customHeight="1">
      <c r="A15" s="100"/>
      <c r="B15" s="92" t="s">
        <v>165</v>
      </c>
      <c r="C15" s="101">
        <v>0</v>
      </c>
    </row>
    <row r="16" spans="1:3" ht="15.75" customHeight="1">
      <c r="A16" s="100"/>
      <c r="B16" s="92" t="s">
        <v>166</v>
      </c>
      <c r="C16" s="101">
        <v>90</v>
      </c>
    </row>
    <row r="17" spans="1:3" ht="15.75" customHeight="1">
      <c r="A17" s="100"/>
      <c r="B17" s="92" t="s">
        <v>167</v>
      </c>
      <c r="C17" s="101"/>
    </row>
    <row r="18" spans="1:3" ht="15.75" customHeight="1">
      <c r="A18" s="100"/>
      <c r="B18" s="92" t="s">
        <v>168</v>
      </c>
      <c r="C18" s="101"/>
    </row>
    <row r="19" spans="1:3" ht="15.75" customHeight="1">
      <c r="A19" s="100"/>
      <c r="B19" s="92" t="s">
        <v>169</v>
      </c>
      <c r="C19" s="101">
        <v>3473</v>
      </c>
    </row>
    <row r="20" spans="1:3" ht="15.75" customHeight="1">
      <c r="A20" s="100"/>
      <c r="B20" s="92" t="s">
        <v>170</v>
      </c>
      <c r="C20" s="101">
        <v>2641</v>
      </c>
    </row>
    <row r="21" spans="1:3" ht="15.75" customHeight="1">
      <c r="A21" s="100"/>
      <c r="B21" s="92" t="s">
        <v>171</v>
      </c>
      <c r="C21" s="101">
        <v>150</v>
      </c>
    </row>
    <row r="22" spans="1:3" ht="15.75" customHeight="1">
      <c r="A22" s="100"/>
      <c r="B22" s="92" t="s">
        <v>172</v>
      </c>
      <c r="C22" s="101">
        <v>98</v>
      </c>
    </row>
    <row r="23" spans="1:3" ht="15.75" customHeight="1">
      <c r="A23" s="100"/>
      <c r="B23" s="92" t="s">
        <v>173</v>
      </c>
      <c r="C23" s="101"/>
    </row>
    <row r="24" spans="1:3" ht="15.75" customHeight="1">
      <c r="A24" s="100"/>
      <c r="B24" s="92" t="s">
        <v>174</v>
      </c>
      <c r="C24" s="101">
        <v>1355</v>
      </c>
    </row>
    <row r="25" spans="1:3" ht="15.75" customHeight="1">
      <c r="A25" s="100"/>
      <c r="B25" s="92" t="s">
        <v>175</v>
      </c>
      <c r="C25" s="101"/>
    </row>
    <row r="26" spans="1:3" ht="15.75" customHeight="1">
      <c r="A26" s="100"/>
      <c r="B26" s="92" t="s">
        <v>176</v>
      </c>
      <c r="C26" s="101"/>
    </row>
    <row r="27" spans="1:3" ht="15.75" customHeight="1">
      <c r="A27" s="100"/>
      <c r="B27" s="92" t="s">
        <v>177</v>
      </c>
      <c r="C27" s="101"/>
    </row>
    <row r="28" spans="1:3" ht="15.75" customHeight="1">
      <c r="A28" s="100"/>
      <c r="B28" s="92" t="s">
        <v>178</v>
      </c>
      <c r="C28" s="101"/>
    </row>
    <row r="29" spans="1:3" ht="15.75" customHeight="1">
      <c r="A29" s="100"/>
      <c r="B29" s="92" t="s">
        <v>179</v>
      </c>
      <c r="C29" s="101">
        <v>406</v>
      </c>
    </row>
    <row r="30" spans="1:3" ht="15.75" customHeight="1">
      <c r="A30" s="100"/>
      <c r="B30" s="92" t="s">
        <v>180</v>
      </c>
      <c r="C30" s="101">
        <v>635</v>
      </c>
    </row>
    <row r="31" spans="1:3" ht="15.75" customHeight="1">
      <c r="A31" s="100"/>
      <c r="B31" s="92" t="s">
        <v>181</v>
      </c>
      <c r="C31" s="101"/>
    </row>
    <row r="32" spans="1:3" ht="15.75" customHeight="1">
      <c r="A32" s="100"/>
      <c r="B32" s="92" t="s">
        <v>182</v>
      </c>
      <c r="C32" s="101">
        <v>216</v>
      </c>
    </row>
    <row r="33" spans="1:3" ht="15.75" customHeight="1">
      <c r="A33" s="100"/>
      <c r="B33" s="92" t="s">
        <v>183</v>
      </c>
      <c r="C33" s="101"/>
    </row>
    <row r="34" spans="1:3" ht="15.75" customHeight="1">
      <c r="A34" s="100"/>
      <c r="B34" s="92" t="s">
        <v>184</v>
      </c>
      <c r="C34" s="101">
        <v>50</v>
      </c>
    </row>
    <row r="35" spans="1:3" ht="15.75" customHeight="1">
      <c r="A35" s="100"/>
      <c r="B35" s="92" t="s">
        <v>185</v>
      </c>
      <c r="C35" s="101">
        <v>1112</v>
      </c>
    </row>
    <row r="36" spans="1:3" ht="15.75" customHeight="1">
      <c r="A36" s="100"/>
      <c r="B36" s="92" t="s">
        <v>186</v>
      </c>
      <c r="C36" s="101">
        <v>800</v>
      </c>
    </row>
    <row r="37" spans="1:3" ht="15.75" customHeight="1">
      <c r="A37" s="100"/>
      <c r="B37" s="92" t="s">
        <v>187</v>
      </c>
      <c r="C37" s="101">
        <v>0</v>
      </c>
    </row>
    <row r="38" spans="1:3" ht="15.75" customHeight="1">
      <c r="A38" s="100"/>
      <c r="B38" s="92" t="s">
        <v>188</v>
      </c>
      <c r="C38" s="101">
        <v>46</v>
      </c>
    </row>
    <row r="39" spans="1:3" ht="15.75" customHeight="1">
      <c r="A39" s="100"/>
      <c r="B39" s="92" t="s">
        <v>189</v>
      </c>
      <c r="C39" s="101">
        <v>235</v>
      </c>
    </row>
    <row r="40" spans="1:3" ht="15.75" customHeight="1">
      <c r="A40" s="100"/>
      <c r="B40" s="92" t="s">
        <v>190</v>
      </c>
      <c r="C40" s="101"/>
    </row>
    <row r="41" spans="1:3" ht="15.75" customHeight="1">
      <c r="A41" s="100"/>
      <c r="B41" s="92" t="s">
        <v>191</v>
      </c>
      <c r="C41" s="101">
        <v>1089</v>
      </c>
    </row>
    <row r="42" spans="1:3" ht="15.75" customHeight="1">
      <c r="A42" s="100"/>
      <c r="B42" s="92" t="s">
        <v>192</v>
      </c>
      <c r="C42" s="101">
        <v>230</v>
      </c>
    </row>
    <row r="43" spans="1:3" ht="15.75" customHeight="1">
      <c r="A43" s="100"/>
      <c r="B43" s="92" t="s">
        <v>193</v>
      </c>
      <c r="C43" s="101">
        <v>291</v>
      </c>
    </row>
    <row r="44" spans="1:3" ht="15.75" customHeight="1">
      <c r="A44" s="100"/>
      <c r="B44" s="92" t="s">
        <v>194</v>
      </c>
      <c r="C44" s="101"/>
    </row>
    <row r="45" spans="1:3" ht="15.75" customHeight="1">
      <c r="A45" s="86" t="s">
        <v>195</v>
      </c>
      <c r="B45" s="102"/>
      <c r="C45" s="99">
        <v>37968</v>
      </c>
    </row>
    <row r="46" spans="1:3" ht="13">
      <c r="A46" s="95" t="s">
        <v>135</v>
      </c>
      <c r="B46" s="103"/>
      <c r="C46" s="104">
        <v>37968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topLeftCell="A34" workbookViewId="0"/>
  </sheetViews>
  <sheetFormatPr baseColWidth="10" defaultColWidth="12.6640625" defaultRowHeight="15.7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7"/>
  <sheetViews>
    <sheetView workbookViewId="0">
      <selection activeCell="H6" sqref="H6"/>
    </sheetView>
  </sheetViews>
  <sheetFormatPr baseColWidth="10" defaultColWidth="12.6640625" defaultRowHeight="15.75" customHeight="1"/>
  <cols>
    <col min="1" max="1" width="19.1640625" customWidth="1"/>
    <col min="2" max="2" width="20.6640625" customWidth="1"/>
    <col min="3" max="3" width="19.6640625" customWidth="1"/>
    <col min="5" max="5" width="19.6640625" customWidth="1"/>
    <col min="7" max="7" width="19.6640625" customWidth="1"/>
    <col min="8" max="8" width="20.6640625" customWidth="1"/>
    <col min="9" max="9" width="19.6640625" customWidth="1"/>
    <col min="10" max="10" width="16.1640625" customWidth="1"/>
    <col min="11" max="11" width="17.1640625" customWidth="1"/>
  </cols>
  <sheetData>
    <row r="1" spans="1:9" ht="15.75" customHeight="1">
      <c r="A1" s="48" t="s">
        <v>97</v>
      </c>
      <c r="B1" s="48" t="s">
        <v>98</v>
      </c>
      <c r="C1" s="49">
        <f>125/12</f>
        <v>10.416666666666666</v>
      </c>
      <c r="G1" s="50" t="s">
        <v>99</v>
      </c>
      <c r="H1" s="51" t="s">
        <v>100</v>
      </c>
      <c r="I1" s="52" t="s">
        <v>101</v>
      </c>
    </row>
    <row r="2" spans="1:9" ht="15.75" customHeight="1">
      <c r="A2" s="53" t="s">
        <v>102</v>
      </c>
      <c r="B2" s="48" t="s">
        <v>103</v>
      </c>
      <c r="C2" s="49">
        <f>255/12</f>
        <v>21.25</v>
      </c>
      <c r="E2" s="48" t="s">
        <v>97</v>
      </c>
      <c r="F2" s="48" t="s">
        <v>98</v>
      </c>
      <c r="G2" s="54">
        <f>(125*0.2)/3</f>
        <v>8.3333333333333339</v>
      </c>
      <c r="H2" s="55">
        <f>(125*0.5)/5</f>
        <v>12.5</v>
      </c>
      <c r="I2" s="56">
        <f>(125*0.3)/4</f>
        <v>9.375</v>
      </c>
    </row>
    <row r="3" spans="1:9" ht="15.75" customHeight="1">
      <c r="A3" s="57" t="s">
        <v>104</v>
      </c>
      <c r="B3" s="57" t="s">
        <v>105</v>
      </c>
      <c r="C3" s="57" t="s">
        <v>106</v>
      </c>
      <c r="E3" s="53" t="s">
        <v>107</v>
      </c>
      <c r="F3" s="48" t="s">
        <v>103</v>
      </c>
      <c r="G3" s="54">
        <f>(255*0.2)/3</f>
        <v>17</v>
      </c>
      <c r="H3" s="55">
        <f>(255*0.5)/5</f>
        <v>25.5</v>
      </c>
      <c r="I3" s="56">
        <f>(255*0.3)/4</f>
        <v>19.125</v>
      </c>
    </row>
    <row r="4" spans="1:9" ht="15.75" customHeight="1">
      <c r="A4" s="58" t="s">
        <v>108</v>
      </c>
      <c r="B4" s="58">
        <v>10.42</v>
      </c>
      <c r="C4" s="58">
        <v>21.25</v>
      </c>
      <c r="E4" s="59" t="s">
        <v>104</v>
      </c>
      <c r="F4" s="59" t="s">
        <v>105</v>
      </c>
      <c r="G4" s="59" t="s">
        <v>106</v>
      </c>
    </row>
    <row r="5" spans="1:9" ht="15.75" customHeight="1">
      <c r="A5" s="58" t="s">
        <v>109</v>
      </c>
      <c r="B5" s="58">
        <v>10.42</v>
      </c>
      <c r="C5" s="58">
        <v>21.25</v>
      </c>
      <c r="E5" s="58" t="s">
        <v>108</v>
      </c>
      <c r="F5" s="58">
        <v>8.33</v>
      </c>
      <c r="G5" s="58">
        <v>17</v>
      </c>
    </row>
    <row r="6" spans="1:9" ht="15.75" customHeight="1">
      <c r="A6" s="58" t="s">
        <v>110</v>
      </c>
      <c r="B6" s="58">
        <v>10.42</v>
      </c>
      <c r="C6" s="58">
        <v>21.25</v>
      </c>
      <c r="E6" s="58" t="s">
        <v>109</v>
      </c>
      <c r="F6" s="58">
        <v>8.33</v>
      </c>
      <c r="G6" s="58">
        <v>17</v>
      </c>
    </row>
    <row r="7" spans="1:9" ht="15.75" customHeight="1">
      <c r="A7" s="58" t="s">
        <v>111</v>
      </c>
      <c r="B7" s="58">
        <v>10.42</v>
      </c>
      <c r="C7" s="58">
        <v>21.25</v>
      </c>
      <c r="E7" s="58" t="s">
        <v>110</v>
      </c>
      <c r="F7" s="58">
        <v>8.33</v>
      </c>
      <c r="G7" s="58">
        <v>17</v>
      </c>
    </row>
    <row r="8" spans="1:9" ht="15.75" customHeight="1">
      <c r="A8" s="58" t="s">
        <v>112</v>
      </c>
      <c r="B8" s="58">
        <v>10.42</v>
      </c>
      <c r="C8" s="58">
        <v>21.25</v>
      </c>
      <c r="E8" s="58" t="s">
        <v>111</v>
      </c>
      <c r="F8" s="58">
        <v>12.5</v>
      </c>
      <c r="G8" s="58">
        <v>25.5</v>
      </c>
    </row>
    <row r="9" spans="1:9" ht="15.75" customHeight="1">
      <c r="A9" s="58" t="s">
        <v>113</v>
      </c>
      <c r="B9" s="58">
        <v>10.42</v>
      </c>
      <c r="C9" s="58">
        <v>21.25</v>
      </c>
      <c r="E9" s="58" t="s">
        <v>112</v>
      </c>
      <c r="F9" s="58">
        <v>12.5</v>
      </c>
      <c r="G9" s="58">
        <v>25.5</v>
      </c>
    </row>
    <row r="10" spans="1:9" ht="15.75" customHeight="1">
      <c r="A10" s="58" t="s">
        <v>114</v>
      </c>
      <c r="B10" s="58">
        <v>10.42</v>
      </c>
      <c r="C10" s="58">
        <v>21.25</v>
      </c>
      <c r="E10" s="58" t="s">
        <v>113</v>
      </c>
      <c r="F10" s="58">
        <v>12.5</v>
      </c>
      <c r="G10" s="58">
        <v>25.5</v>
      </c>
    </row>
    <row r="11" spans="1:9" ht="15.75" customHeight="1">
      <c r="A11" s="58" t="s">
        <v>115</v>
      </c>
      <c r="B11" s="58">
        <v>10.42</v>
      </c>
      <c r="C11" s="58">
        <v>21.25</v>
      </c>
      <c r="E11" s="58" t="s">
        <v>114</v>
      </c>
      <c r="F11" s="58">
        <v>12.5</v>
      </c>
      <c r="G11" s="58">
        <v>25.5</v>
      </c>
    </row>
    <row r="12" spans="1:9" ht="15.75" customHeight="1">
      <c r="A12" s="58" t="s">
        <v>116</v>
      </c>
      <c r="B12" s="58">
        <v>10.42</v>
      </c>
      <c r="C12" s="58">
        <v>21.25</v>
      </c>
      <c r="E12" s="58" t="s">
        <v>115</v>
      </c>
      <c r="F12" s="58">
        <v>12.5</v>
      </c>
      <c r="G12" s="58">
        <v>25.5</v>
      </c>
    </row>
    <row r="13" spans="1:9" ht="15.75" customHeight="1">
      <c r="A13" s="58" t="s">
        <v>117</v>
      </c>
      <c r="B13" s="58">
        <v>10.42</v>
      </c>
      <c r="C13" s="58">
        <v>21.25</v>
      </c>
      <c r="E13" s="58" t="s">
        <v>116</v>
      </c>
      <c r="F13" s="58">
        <v>9.3800000000000008</v>
      </c>
      <c r="G13" s="58">
        <v>19.13</v>
      </c>
    </row>
    <row r="14" spans="1:9" ht="15.75" customHeight="1">
      <c r="A14" s="58" t="s">
        <v>118</v>
      </c>
      <c r="B14" s="58">
        <v>10.42</v>
      </c>
      <c r="C14" s="58">
        <v>21.25</v>
      </c>
      <c r="E14" s="58" t="s">
        <v>117</v>
      </c>
      <c r="F14" s="58">
        <v>9.3800000000000008</v>
      </c>
      <c r="G14" s="58">
        <v>19.13</v>
      </c>
    </row>
    <row r="15" spans="1:9" ht="15.75" customHeight="1">
      <c r="A15" s="58" t="s">
        <v>119</v>
      </c>
      <c r="B15" s="58">
        <v>10.42</v>
      </c>
      <c r="C15" s="58">
        <v>21.25</v>
      </c>
      <c r="E15" s="58" t="s">
        <v>118</v>
      </c>
      <c r="F15" s="58">
        <v>9.3800000000000008</v>
      </c>
      <c r="G15" s="58">
        <v>19.13</v>
      </c>
    </row>
    <row r="16" spans="1:9" ht="15.75" customHeight="1">
      <c r="A16" s="60" t="s">
        <v>120</v>
      </c>
      <c r="B16" s="60">
        <f t="shared" ref="B16:C16" si="0">SUM(B4:B15)</f>
        <v>125.04</v>
      </c>
      <c r="C16" s="60">
        <f t="shared" si="0"/>
        <v>255</v>
      </c>
      <c r="E16" s="58" t="s">
        <v>119</v>
      </c>
      <c r="F16" s="58">
        <v>9.3800000000000008</v>
      </c>
      <c r="G16" s="58">
        <v>19.13</v>
      </c>
    </row>
    <row r="17" spans="5:7" ht="15.75" customHeight="1">
      <c r="E17" s="60" t="s">
        <v>121</v>
      </c>
      <c r="F17" s="60">
        <f t="shared" ref="F17:G17" si="1">SUM(F5:F16)</f>
        <v>125.00999999999999</v>
      </c>
      <c r="G17" s="60">
        <f t="shared" si="1"/>
        <v>255.01999999999998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topLeftCell="A11" workbookViewId="0">
      <selection activeCell="K35" sqref="K35:K36"/>
    </sheetView>
  </sheetViews>
  <sheetFormatPr baseColWidth="10" defaultColWidth="12.6640625" defaultRowHeight="15.75" customHeight="1"/>
  <cols>
    <col min="2" max="2" width="19.6640625" customWidth="1"/>
    <col min="3" max="3" width="16.83203125" customWidth="1"/>
    <col min="4" max="4" width="14.6640625" customWidth="1"/>
    <col min="5" max="5" width="14.83203125" customWidth="1"/>
    <col min="6" max="8" width="17.6640625" customWidth="1"/>
    <col min="9" max="9" width="23.6640625" customWidth="1"/>
    <col min="10" max="10" width="24.83203125" customWidth="1"/>
  </cols>
  <sheetData>
    <row r="1" spans="1:9" ht="15.75" customHeight="1">
      <c r="A1" s="87" t="s">
        <v>122</v>
      </c>
      <c r="B1" s="98" t="s">
        <v>123</v>
      </c>
      <c r="C1" s="61"/>
      <c r="D1" s="62" t="s">
        <v>124</v>
      </c>
      <c r="E1" s="62" t="s">
        <v>125</v>
      </c>
      <c r="F1" s="62" t="s">
        <v>126</v>
      </c>
      <c r="G1" s="62" t="s">
        <v>127</v>
      </c>
      <c r="H1" s="61"/>
    </row>
    <row r="2" spans="1:9" ht="15.75" customHeight="1">
      <c r="A2" s="86" t="s">
        <v>128</v>
      </c>
      <c r="B2" s="99">
        <v>1838</v>
      </c>
      <c r="C2" s="61"/>
      <c r="D2" s="63">
        <f t="shared" ref="D2:D8" si="0">255*0.2/$B$9*B2</f>
        <v>1.0899387230677999</v>
      </c>
      <c r="E2" s="45">
        <f t="shared" ref="E2:E8" si="1">D2/(1-0.5)</f>
        <v>2.1798774461355999</v>
      </c>
      <c r="F2" s="45">
        <f t="shared" ref="F2:F8" si="2">E2/0.5</f>
        <v>4.3597548922711997</v>
      </c>
      <c r="G2" s="45">
        <f t="shared" ref="G2:G8" si="3">F2/0.2</f>
        <v>21.798774461355997</v>
      </c>
      <c r="H2" s="64"/>
    </row>
    <row r="3" spans="1:9" ht="15.75" customHeight="1">
      <c r="A3" s="92" t="s">
        <v>129</v>
      </c>
      <c r="B3" s="101">
        <v>280</v>
      </c>
      <c r="C3" s="61"/>
      <c r="D3" s="63">
        <f t="shared" si="0"/>
        <v>0.16604071950978455</v>
      </c>
      <c r="E3" s="45">
        <f t="shared" si="1"/>
        <v>0.3320814390195691</v>
      </c>
      <c r="F3" s="45">
        <f t="shared" si="2"/>
        <v>0.6641628780391382</v>
      </c>
      <c r="G3" s="45">
        <f t="shared" si="3"/>
        <v>3.3208143901956908</v>
      </c>
      <c r="H3" s="61"/>
    </row>
    <row r="4" spans="1:9" ht="15.75" customHeight="1">
      <c r="A4" s="92" t="s">
        <v>130</v>
      </c>
      <c r="B4" s="101">
        <v>21643</v>
      </c>
      <c r="C4" s="61"/>
      <c r="D4" s="63">
        <f t="shared" si="0"/>
        <v>12.834354615536666</v>
      </c>
      <c r="E4" s="45">
        <f t="shared" si="1"/>
        <v>25.668709231073333</v>
      </c>
      <c r="F4" s="45">
        <f t="shared" si="2"/>
        <v>51.337418462146665</v>
      </c>
      <c r="G4" s="45">
        <f t="shared" si="3"/>
        <v>256.68709231073331</v>
      </c>
      <c r="H4" s="61"/>
    </row>
    <row r="5" spans="1:9" ht="15.75" customHeight="1">
      <c r="A5" s="92" t="s">
        <v>131</v>
      </c>
      <c r="B5" s="101">
        <v>31969</v>
      </c>
      <c r="C5" s="61"/>
      <c r="D5" s="63">
        <f t="shared" si="0"/>
        <v>18.957699150029651</v>
      </c>
      <c r="E5" s="45">
        <f t="shared" si="1"/>
        <v>37.915398300059302</v>
      </c>
      <c r="F5" s="45">
        <f t="shared" si="2"/>
        <v>75.830796600118603</v>
      </c>
      <c r="G5" s="45">
        <f t="shared" si="3"/>
        <v>379.15398300059297</v>
      </c>
      <c r="H5" s="61"/>
    </row>
    <row r="6" spans="1:9" ht="15.75" customHeight="1">
      <c r="A6" s="92" t="s">
        <v>132</v>
      </c>
      <c r="B6" s="101">
        <v>11186</v>
      </c>
      <c r="C6" s="61"/>
      <c r="D6" s="63">
        <f t="shared" si="0"/>
        <v>6.6333267444158919</v>
      </c>
      <c r="E6" s="45">
        <f t="shared" si="1"/>
        <v>13.266653488831784</v>
      </c>
      <c r="F6" s="45">
        <f t="shared" si="2"/>
        <v>26.533306977663567</v>
      </c>
      <c r="G6" s="45">
        <f t="shared" si="3"/>
        <v>132.66653488831784</v>
      </c>
      <c r="H6" s="61"/>
    </row>
    <row r="7" spans="1:9" ht="15.75" customHeight="1">
      <c r="A7" s="92" t="s">
        <v>133</v>
      </c>
      <c r="B7" s="101">
        <v>17423</v>
      </c>
      <c r="C7" s="61"/>
      <c r="D7" s="63">
        <f t="shared" si="0"/>
        <v>10.331883771496344</v>
      </c>
      <c r="E7" s="45">
        <f t="shared" si="1"/>
        <v>20.663767542992687</v>
      </c>
      <c r="F7" s="45">
        <f t="shared" si="2"/>
        <v>41.327535085985375</v>
      </c>
      <c r="G7" s="45">
        <f t="shared" si="3"/>
        <v>206.63767542992687</v>
      </c>
      <c r="H7" s="61"/>
    </row>
    <row r="8" spans="1:9" ht="15.75" customHeight="1">
      <c r="A8" s="92" t="s">
        <v>134</v>
      </c>
      <c r="B8" s="101">
        <v>1664</v>
      </c>
      <c r="C8" s="61"/>
      <c r="D8" s="63">
        <f t="shared" si="0"/>
        <v>0.98675627594386239</v>
      </c>
      <c r="E8" s="45">
        <f t="shared" si="1"/>
        <v>1.9735125518877248</v>
      </c>
      <c r="F8" s="45">
        <f t="shared" si="2"/>
        <v>3.9470251037754496</v>
      </c>
      <c r="G8" s="45">
        <f t="shared" si="3"/>
        <v>19.735125518877247</v>
      </c>
      <c r="H8" s="61"/>
    </row>
    <row r="9" spans="1:9" ht="15.75" customHeight="1">
      <c r="A9" s="95" t="s">
        <v>135</v>
      </c>
      <c r="B9" s="104">
        <v>86003</v>
      </c>
      <c r="C9" s="61"/>
      <c r="D9" s="65">
        <f>SUM(D2:D8)</f>
        <v>51</v>
      </c>
      <c r="H9" s="61"/>
    </row>
    <row r="10" spans="1:9" ht="15.75" customHeight="1">
      <c r="A10" s="66"/>
      <c r="B10" s="66"/>
    </row>
    <row r="11" spans="1:9" ht="15.75" customHeight="1">
      <c r="E11" s="45"/>
      <c r="F11" s="45"/>
      <c r="G11" s="45"/>
      <c r="H11" s="45"/>
      <c r="I11" s="45"/>
    </row>
    <row r="12" spans="1:9" ht="15.75" customHeight="1">
      <c r="A12" s="45" t="s">
        <v>136</v>
      </c>
      <c r="B12" s="67">
        <v>14000000</v>
      </c>
      <c r="I12" s="67"/>
    </row>
    <row r="13" spans="1:9" ht="15.75" customHeight="1">
      <c r="A13" s="68" t="s">
        <v>122</v>
      </c>
      <c r="B13" s="69" t="s">
        <v>137</v>
      </c>
      <c r="C13" s="70" t="s">
        <v>138</v>
      </c>
      <c r="D13" s="70" t="s">
        <v>139</v>
      </c>
      <c r="E13" s="70" t="s">
        <v>140</v>
      </c>
    </row>
    <row r="14" spans="1:9" ht="15.75" customHeight="1">
      <c r="A14" s="68" t="s">
        <v>128</v>
      </c>
      <c r="B14" s="67">
        <v>2500000</v>
      </c>
      <c r="C14" s="45">
        <f t="shared" ref="C14:C22" si="4">B14*10%</f>
        <v>250000</v>
      </c>
      <c r="D14" s="71">
        <f t="shared" ref="D14:D22" si="5">C14*5%</f>
        <v>12500</v>
      </c>
      <c r="E14" s="72">
        <f t="shared" ref="E14:E22" si="6">C14*5%</f>
        <v>12500</v>
      </c>
    </row>
    <row r="15" spans="1:9" ht="15.75" customHeight="1">
      <c r="A15" s="68" t="s">
        <v>129</v>
      </c>
      <c r="B15" s="67">
        <v>2200000</v>
      </c>
      <c r="C15" s="45">
        <f t="shared" si="4"/>
        <v>220000</v>
      </c>
      <c r="D15" s="71">
        <f t="shared" si="5"/>
        <v>11000</v>
      </c>
      <c r="E15" s="72">
        <f t="shared" si="6"/>
        <v>11000</v>
      </c>
    </row>
    <row r="16" spans="1:9" ht="15.75" customHeight="1">
      <c r="A16" s="68" t="s">
        <v>130</v>
      </c>
      <c r="B16" s="67">
        <v>14000000</v>
      </c>
      <c r="C16" s="45">
        <f t="shared" si="4"/>
        <v>1400000</v>
      </c>
      <c r="D16" s="71">
        <f t="shared" si="5"/>
        <v>70000</v>
      </c>
      <c r="E16" s="72">
        <f t="shared" si="6"/>
        <v>70000</v>
      </c>
    </row>
    <row r="17" spans="1:5" ht="15.75" customHeight="1">
      <c r="A17" s="68" t="s">
        <v>131</v>
      </c>
      <c r="B17" s="67">
        <v>17000000</v>
      </c>
      <c r="C17" s="45">
        <f t="shared" si="4"/>
        <v>1700000</v>
      </c>
      <c r="D17" s="71">
        <f t="shared" si="5"/>
        <v>85000</v>
      </c>
      <c r="E17" s="72">
        <f t="shared" si="6"/>
        <v>85000</v>
      </c>
    </row>
    <row r="18" spans="1:5" ht="15.75" customHeight="1">
      <c r="A18" s="68" t="s">
        <v>132</v>
      </c>
      <c r="B18" s="67">
        <v>1900000</v>
      </c>
      <c r="C18" s="45">
        <f t="shared" si="4"/>
        <v>190000</v>
      </c>
      <c r="D18" s="71">
        <f t="shared" si="5"/>
        <v>9500</v>
      </c>
      <c r="E18" s="72">
        <f t="shared" si="6"/>
        <v>9500</v>
      </c>
    </row>
    <row r="19" spans="1:5" ht="15.75" customHeight="1">
      <c r="A19" s="68" t="s">
        <v>133</v>
      </c>
      <c r="B19" s="67">
        <v>12000000</v>
      </c>
      <c r="C19" s="45">
        <f t="shared" si="4"/>
        <v>1200000</v>
      </c>
      <c r="D19" s="71">
        <f t="shared" si="5"/>
        <v>60000</v>
      </c>
      <c r="E19" s="72">
        <f t="shared" si="6"/>
        <v>60000</v>
      </c>
    </row>
    <row r="20" spans="1:5" ht="15.75" customHeight="1">
      <c r="A20" s="68" t="s">
        <v>134</v>
      </c>
      <c r="B20" s="67">
        <v>7500000</v>
      </c>
      <c r="C20" s="45">
        <f t="shared" si="4"/>
        <v>750000</v>
      </c>
      <c r="D20" s="71">
        <f t="shared" si="5"/>
        <v>37500</v>
      </c>
      <c r="E20" s="72">
        <f t="shared" si="6"/>
        <v>37500</v>
      </c>
    </row>
    <row r="21" spans="1:5" ht="15.75" customHeight="1">
      <c r="A21" s="68" t="s">
        <v>141</v>
      </c>
      <c r="B21" s="67">
        <v>1300000</v>
      </c>
      <c r="C21" s="45">
        <f t="shared" si="4"/>
        <v>130000</v>
      </c>
      <c r="D21" s="71">
        <f t="shared" si="5"/>
        <v>6500</v>
      </c>
      <c r="E21" s="72">
        <f t="shared" si="6"/>
        <v>6500</v>
      </c>
    </row>
    <row r="22" spans="1:5" ht="15.75" customHeight="1">
      <c r="A22" s="68" t="s">
        <v>142</v>
      </c>
      <c r="B22" s="67">
        <v>400000</v>
      </c>
      <c r="C22" s="45">
        <f t="shared" si="4"/>
        <v>40000</v>
      </c>
      <c r="D22" s="71">
        <f t="shared" si="5"/>
        <v>2000</v>
      </c>
      <c r="E22" s="72">
        <f t="shared" si="6"/>
        <v>2000</v>
      </c>
    </row>
    <row r="26" spans="1:5" ht="15.75" customHeight="1">
      <c r="A26" s="68" t="s">
        <v>122</v>
      </c>
      <c r="B26" s="70" t="s">
        <v>140</v>
      </c>
      <c r="C26" s="73" t="s">
        <v>143</v>
      </c>
      <c r="D26" s="74" t="s">
        <v>144</v>
      </c>
      <c r="E26" s="75" t="s">
        <v>145</v>
      </c>
    </row>
    <row r="27" spans="1:5" ht="15.75" customHeight="1">
      <c r="A27" s="68" t="s">
        <v>128</v>
      </c>
      <c r="B27" s="76">
        <f t="shared" ref="B27:B35" si="7">C14*5%</f>
        <v>12500</v>
      </c>
      <c r="C27" s="45">
        <f t="shared" ref="C27:C35" si="8">B27*0.5</f>
        <v>6250</v>
      </c>
      <c r="D27" s="67">
        <f t="shared" ref="D27:D35" si="9">(B27*0.5)*0.2</f>
        <v>1250</v>
      </c>
      <c r="E27" s="77">
        <f t="shared" ref="E27:E35" si="10">D27*0.008673</f>
        <v>10.84125</v>
      </c>
    </row>
    <row r="28" spans="1:5" ht="15.75" customHeight="1">
      <c r="A28" s="68" t="s">
        <v>129</v>
      </c>
      <c r="B28" s="76">
        <f t="shared" si="7"/>
        <v>11000</v>
      </c>
      <c r="C28" s="45">
        <f t="shared" si="8"/>
        <v>5500</v>
      </c>
      <c r="D28" s="67">
        <f t="shared" si="9"/>
        <v>1100</v>
      </c>
      <c r="E28" s="77">
        <f t="shared" si="10"/>
        <v>9.5403000000000002</v>
      </c>
    </row>
    <row r="29" spans="1:5" ht="15.75" customHeight="1">
      <c r="A29" s="68" t="s">
        <v>130</v>
      </c>
      <c r="B29" s="76">
        <f t="shared" si="7"/>
        <v>70000</v>
      </c>
      <c r="C29" s="45">
        <f t="shared" si="8"/>
        <v>35000</v>
      </c>
      <c r="D29" s="67">
        <f t="shared" si="9"/>
        <v>7000</v>
      </c>
      <c r="E29" s="77">
        <f t="shared" si="10"/>
        <v>60.710999999999999</v>
      </c>
    </row>
    <row r="30" spans="1:5" ht="15.75" customHeight="1">
      <c r="A30" s="68" t="s">
        <v>131</v>
      </c>
      <c r="B30" s="76">
        <f t="shared" si="7"/>
        <v>85000</v>
      </c>
      <c r="C30" s="45">
        <f t="shared" si="8"/>
        <v>42500</v>
      </c>
      <c r="D30" s="67">
        <f t="shared" si="9"/>
        <v>8500</v>
      </c>
      <c r="E30" s="77">
        <f t="shared" si="10"/>
        <v>73.720500000000001</v>
      </c>
    </row>
    <row r="31" spans="1:5" ht="15.75" customHeight="1">
      <c r="A31" s="68" t="s">
        <v>132</v>
      </c>
      <c r="B31" s="76">
        <f t="shared" si="7"/>
        <v>9500</v>
      </c>
      <c r="C31" s="45">
        <f t="shared" si="8"/>
        <v>4750</v>
      </c>
      <c r="D31" s="67">
        <f t="shared" si="9"/>
        <v>950</v>
      </c>
      <c r="E31" s="77">
        <f t="shared" si="10"/>
        <v>8.23935</v>
      </c>
    </row>
    <row r="32" spans="1:5" ht="15.75" customHeight="1">
      <c r="A32" s="68" t="s">
        <v>133</v>
      </c>
      <c r="B32" s="76">
        <f t="shared" si="7"/>
        <v>60000</v>
      </c>
      <c r="C32" s="45">
        <f t="shared" si="8"/>
        <v>30000</v>
      </c>
      <c r="D32" s="67">
        <f t="shared" si="9"/>
        <v>6000</v>
      </c>
      <c r="E32" s="77">
        <f t="shared" si="10"/>
        <v>52.038000000000004</v>
      </c>
    </row>
    <row r="33" spans="1:5" ht="15.75" customHeight="1">
      <c r="A33" s="68" t="s">
        <v>134</v>
      </c>
      <c r="B33" s="76">
        <f t="shared" si="7"/>
        <v>37500</v>
      </c>
      <c r="C33" s="45">
        <f t="shared" si="8"/>
        <v>18750</v>
      </c>
      <c r="D33" s="67">
        <f t="shared" si="9"/>
        <v>3750</v>
      </c>
      <c r="E33" s="77">
        <f t="shared" si="10"/>
        <v>32.52375</v>
      </c>
    </row>
    <row r="34" spans="1:5" ht="15.75" customHeight="1">
      <c r="A34" s="68" t="s">
        <v>141</v>
      </c>
      <c r="B34" s="76">
        <f t="shared" si="7"/>
        <v>6500</v>
      </c>
      <c r="C34" s="45">
        <f t="shared" si="8"/>
        <v>3250</v>
      </c>
      <c r="D34" s="67">
        <f t="shared" si="9"/>
        <v>650</v>
      </c>
      <c r="E34" s="77">
        <f t="shared" si="10"/>
        <v>5.6374500000000003</v>
      </c>
    </row>
    <row r="35" spans="1:5" ht="15.75" customHeight="1">
      <c r="A35" s="68" t="s">
        <v>142</v>
      </c>
      <c r="B35" s="76">
        <f t="shared" si="7"/>
        <v>2000</v>
      </c>
      <c r="C35" s="45">
        <f t="shared" si="8"/>
        <v>1000</v>
      </c>
      <c r="D35" s="67">
        <f t="shared" si="9"/>
        <v>200</v>
      </c>
      <c r="E35" s="77">
        <f t="shared" si="10"/>
        <v>1.7345999999999999</v>
      </c>
    </row>
    <row r="36" spans="1:5" ht="15.75" customHeight="1">
      <c r="C36" s="78" t="s">
        <v>146</v>
      </c>
      <c r="D36" s="79">
        <f t="shared" ref="D36:E36" si="11">SUM(D27:D35)</f>
        <v>29400</v>
      </c>
      <c r="E36" s="80">
        <f t="shared" si="11"/>
        <v>254.98620000000003</v>
      </c>
    </row>
    <row r="37" spans="1:5" ht="15.75" customHeight="1">
      <c r="D37" s="51" t="s">
        <v>147</v>
      </c>
      <c r="E37" s="51">
        <v>255</v>
      </c>
    </row>
    <row r="57" spans="1:2" ht="13">
      <c r="A57" s="66"/>
      <c r="B57" s="66"/>
    </row>
    <row r="58" spans="1:2" ht="13">
      <c r="A58" s="66"/>
      <c r="B58" s="66"/>
    </row>
    <row r="59" spans="1:2" ht="13">
      <c r="A59" s="66"/>
      <c r="B59" s="66"/>
    </row>
    <row r="60" spans="1:2" ht="13">
      <c r="A60" s="66"/>
      <c r="B60" s="66"/>
    </row>
    <row r="61" spans="1:2" ht="13">
      <c r="A61" s="66"/>
      <c r="B61" s="66"/>
    </row>
    <row r="62" spans="1:2" ht="13">
      <c r="A62" s="66"/>
      <c r="B62" s="66"/>
    </row>
    <row r="63" spans="1:2" ht="13">
      <c r="A63" s="66"/>
      <c r="B63" s="66"/>
    </row>
    <row r="64" spans="1:2" ht="13">
      <c r="A64" s="66"/>
      <c r="B64" s="66"/>
    </row>
    <row r="65" spans="1:2" ht="13">
      <c r="A65" s="66"/>
      <c r="B65" s="66"/>
    </row>
    <row r="66" spans="1:2" ht="13">
      <c r="A66" s="66"/>
      <c r="B66" s="66"/>
    </row>
    <row r="67" spans="1:2" ht="13">
      <c r="A67" s="66"/>
      <c r="B67" s="66"/>
    </row>
    <row r="68" spans="1:2" ht="13">
      <c r="A68" s="66"/>
      <c r="B68" s="66"/>
    </row>
    <row r="69" spans="1:2" ht="13">
      <c r="A69" s="66"/>
      <c r="B69" s="66"/>
    </row>
    <row r="70" spans="1:2" ht="13">
      <c r="A70" s="66"/>
      <c r="B70" s="66"/>
    </row>
    <row r="71" spans="1:2" ht="13">
      <c r="A71" s="66"/>
      <c r="B71" s="66"/>
    </row>
    <row r="72" spans="1:2" ht="13">
      <c r="A72" s="66"/>
      <c r="B72" s="66"/>
    </row>
    <row r="73" spans="1:2" ht="13">
      <c r="A73" s="66"/>
      <c r="B73" s="66"/>
    </row>
    <row r="74" spans="1:2" ht="13">
      <c r="A74" s="66"/>
      <c r="B74" s="66"/>
    </row>
    <row r="75" spans="1:2" ht="13">
      <c r="A75" s="66"/>
      <c r="B75" s="66"/>
    </row>
    <row r="76" spans="1:2" ht="13">
      <c r="A76" s="66"/>
      <c r="B76" s="66"/>
    </row>
    <row r="77" spans="1:2" ht="13">
      <c r="A77" s="66"/>
      <c r="B77" s="66"/>
    </row>
    <row r="78" spans="1:2" ht="13">
      <c r="A78" s="66"/>
      <c r="B78" s="66"/>
    </row>
    <row r="79" spans="1:2" ht="13">
      <c r="A79" s="66"/>
      <c r="B79" s="66"/>
    </row>
    <row r="80" spans="1:2" ht="13">
      <c r="A80" s="66"/>
      <c r="B80" s="66"/>
    </row>
    <row r="81" spans="1:2" ht="13">
      <c r="A81" s="66"/>
      <c r="B81" s="66"/>
    </row>
    <row r="82" spans="1:2" ht="13">
      <c r="A82" s="66"/>
      <c r="B82" s="66"/>
    </row>
    <row r="83" spans="1:2" ht="13">
      <c r="A83" s="66"/>
      <c r="B83" s="66"/>
    </row>
    <row r="84" spans="1:2" ht="13">
      <c r="A84" s="66"/>
      <c r="B84" s="66"/>
    </row>
    <row r="85" spans="1:2" ht="13">
      <c r="A85" s="66"/>
      <c r="B85" s="66"/>
    </row>
    <row r="86" spans="1:2" ht="13">
      <c r="A86" s="66"/>
      <c r="B86" s="66"/>
    </row>
    <row r="87" spans="1:2" ht="13">
      <c r="A87" s="66"/>
      <c r="B87" s="66"/>
    </row>
    <row r="88" spans="1:2" ht="13">
      <c r="A88" s="66"/>
      <c r="B88" s="66"/>
    </row>
    <row r="89" spans="1:2" ht="13">
      <c r="A89" s="66"/>
      <c r="B89" s="66"/>
    </row>
    <row r="90" spans="1:2" ht="13">
      <c r="A90" s="66"/>
      <c r="B90" s="66"/>
    </row>
    <row r="91" spans="1:2" ht="13">
      <c r="A91" s="66"/>
      <c r="B91" s="66"/>
    </row>
    <row r="92" spans="1:2" ht="13">
      <c r="A92" s="66"/>
      <c r="B92" s="66"/>
    </row>
    <row r="93" spans="1:2" ht="13">
      <c r="A93" s="66"/>
      <c r="B93" s="66"/>
    </row>
    <row r="94" spans="1:2" ht="13">
      <c r="A94" s="66"/>
      <c r="B94" s="66"/>
    </row>
    <row r="95" spans="1:2" ht="13">
      <c r="A95" s="66"/>
      <c r="B95" s="66"/>
    </row>
    <row r="96" spans="1:2" ht="13">
      <c r="A96" s="66"/>
      <c r="B96" s="66"/>
    </row>
    <row r="97" spans="1:2" ht="13">
      <c r="A97" s="66"/>
      <c r="B97" s="66"/>
    </row>
    <row r="98" spans="1:2" ht="13">
      <c r="A98" s="66"/>
      <c r="B98" s="66"/>
    </row>
    <row r="99" spans="1:2" ht="13">
      <c r="A99" s="66"/>
      <c r="B99" s="66"/>
    </row>
    <row r="100" spans="1:2" ht="13">
      <c r="A100" s="66"/>
      <c r="B100" s="66"/>
    </row>
    <row r="101" spans="1:2" ht="13">
      <c r="A101" s="66"/>
      <c r="B101" s="66"/>
    </row>
    <row r="102" spans="1:2" ht="13">
      <c r="A102" s="66"/>
      <c r="B102" s="66"/>
    </row>
    <row r="103" spans="1:2" ht="13">
      <c r="A103" s="66"/>
      <c r="B103" s="66"/>
    </row>
    <row r="104" spans="1:2" ht="13">
      <c r="A104" s="66"/>
      <c r="B104" s="66"/>
    </row>
    <row r="105" spans="1:2" ht="13">
      <c r="A105" s="66"/>
      <c r="B105" s="66"/>
    </row>
    <row r="106" spans="1:2" ht="13">
      <c r="A106" s="66"/>
      <c r="B106" s="66"/>
    </row>
    <row r="107" spans="1:2" ht="13">
      <c r="A107" s="66"/>
      <c r="B107" s="66"/>
    </row>
    <row r="108" spans="1:2" ht="13">
      <c r="A108" s="66"/>
      <c r="B108" s="66"/>
    </row>
    <row r="109" spans="1:2" ht="13">
      <c r="A109" s="66"/>
      <c r="B109" s="66"/>
    </row>
    <row r="110" spans="1:2" ht="13">
      <c r="A110" s="66"/>
      <c r="B110" s="66"/>
    </row>
    <row r="111" spans="1:2" ht="13">
      <c r="A111" s="66"/>
      <c r="B111" s="66"/>
    </row>
    <row r="112" spans="1:2" ht="13">
      <c r="A112" s="66"/>
      <c r="B112" s="66"/>
    </row>
    <row r="113" spans="1:2" ht="13">
      <c r="A113" s="66"/>
      <c r="B113" s="66"/>
    </row>
    <row r="114" spans="1:2" ht="13">
      <c r="A114" s="66"/>
      <c r="B114" s="66"/>
    </row>
    <row r="115" spans="1:2" ht="13">
      <c r="A115" s="66"/>
      <c r="B115" s="66"/>
    </row>
    <row r="116" spans="1:2" ht="13">
      <c r="A116" s="66"/>
      <c r="B116" s="66"/>
    </row>
    <row r="117" spans="1:2" ht="13">
      <c r="A117" s="66"/>
      <c r="B117" s="66"/>
    </row>
    <row r="118" spans="1:2" ht="13">
      <c r="A118" s="66"/>
      <c r="B118" s="66"/>
    </row>
    <row r="119" spans="1:2" ht="13">
      <c r="A119" s="66"/>
      <c r="B119" s="66"/>
    </row>
    <row r="120" spans="1:2" ht="13">
      <c r="A120" s="66"/>
      <c r="B120" s="66"/>
    </row>
    <row r="121" spans="1:2" ht="13">
      <c r="A121" s="66"/>
      <c r="B121" s="66"/>
    </row>
    <row r="122" spans="1:2" ht="13">
      <c r="A122" s="66"/>
      <c r="B122" s="66"/>
    </row>
    <row r="123" spans="1:2" ht="13">
      <c r="A123" s="66"/>
      <c r="B123" s="66"/>
    </row>
    <row r="124" spans="1:2" ht="13">
      <c r="A124" s="66"/>
      <c r="B124" s="66"/>
    </row>
    <row r="125" spans="1:2" ht="13">
      <c r="A125" s="66"/>
      <c r="B125" s="66"/>
    </row>
    <row r="126" spans="1:2" ht="13">
      <c r="A126" s="66"/>
      <c r="B126" s="66"/>
    </row>
    <row r="127" spans="1:2" ht="13">
      <c r="A127" s="66"/>
      <c r="B127" s="66"/>
    </row>
    <row r="128" spans="1:2" ht="13">
      <c r="A128" s="66"/>
      <c r="B128" s="66"/>
    </row>
    <row r="129" spans="1:2" ht="13">
      <c r="A129" s="66"/>
      <c r="B129" s="66"/>
    </row>
    <row r="130" spans="1:2" ht="13">
      <c r="A130" s="66"/>
      <c r="B130" s="66"/>
    </row>
    <row r="131" spans="1:2" ht="13">
      <c r="A131" s="66"/>
      <c r="B131" s="66"/>
    </row>
    <row r="132" spans="1:2" ht="13">
      <c r="A132" s="66"/>
      <c r="B132" s="66"/>
    </row>
    <row r="133" spans="1:2" ht="13">
      <c r="A133" s="66"/>
      <c r="B133" s="66"/>
    </row>
    <row r="134" spans="1:2" ht="13">
      <c r="A134" s="66"/>
      <c r="B134" s="66"/>
    </row>
    <row r="135" spans="1:2" ht="13">
      <c r="A135" s="66"/>
      <c r="B135" s="66"/>
    </row>
    <row r="136" spans="1:2" ht="13">
      <c r="A136" s="66"/>
      <c r="B136" s="66"/>
    </row>
    <row r="137" spans="1:2" ht="13">
      <c r="A137" s="66"/>
      <c r="B137" s="66"/>
    </row>
    <row r="138" spans="1:2" ht="13">
      <c r="A138" s="66"/>
      <c r="B138" s="66"/>
    </row>
    <row r="139" spans="1:2" ht="13">
      <c r="A139" s="66"/>
      <c r="B139" s="66"/>
    </row>
    <row r="140" spans="1:2" ht="13">
      <c r="A140" s="66"/>
      <c r="B140" s="66"/>
    </row>
    <row r="141" spans="1:2" ht="13">
      <c r="A141" s="66"/>
      <c r="B141" s="66"/>
    </row>
    <row r="142" spans="1:2" ht="13">
      <c r="A142" s="66"/>
      <c r="B142" s="66"/>
    </row>
    <row r="143" spans="1:2" ht="13">
      <c r="A143" s="66"/>
      <c r="B143" s="66"/>
    </row>
    <row r="144" spans="1:2" ht="13">
      <c r="A144" s="66"/>
      <c r="B144" s="66"/>
    </row>
    <row r="145" spans="1:2" ht="13">
      <c r="A145" s="66"/>
      <c r="B145" s="66"/>
    </row>
    <row r="146" spans="1:2" ht="13">
      <c r="A146" s="66"/>
      <c r="B146" s="66"/>
    </row>
    <row r="147" spans="1:2" ht="13">
      <c r="A147" s="66"/>
      <c r="B147" s="66"/>
    </row>
    <row r="148" spans="1:2" ht="13">
      <c r="A148" s="66"/>
      <c r="B148" s="66"/>
    </row>
    <row r="149" spans="1:2" ht="13">
      <c r="A149" s="66"/>
      <c r="B149" s="66"/>
    </row>
    <row r="150" spans="1:2" ht="13">
      <c r="A150" s="66"/>
      <c r="B150" s="66"/>
    </row>
    <row r="151" spans="1:2" ht="13">
      <c r="A151" s="66"/>
      <c r="B151" s="66"/>
    </row>
    <row r="152" spans="1:2" ht="13">
      <c r="A152" s="66"/>
      <c r="B152" s="66"/>
    </row>
    <row r="153" spans="1:2" ht="13">
      <c r="A153" s="66"/>
      <c r="B153" s="66"/>
    </row>
    <row r="154" spans="1:2" ht="13">
      <c r="A154" s="66"/>
      <c r="B154" s="66"/>
    </row>
    <row r="155" spans="1:2" ht="13">
      <c r="A155" s="66"/>
      <c r="B155" s="66"/>
    </row>
    <row r="156" spans="1:2" ht="13">
      <c r="A156" s="66"/>
      <c r="B156" s="66"/>
    </row>
    <row r="157" spans="1:2" ht="13">
      <c r="A157" s="66"/>
      <c r="B157" s="66"/>
    </row>
    <row r="158" spans="1:2" ht="13">
      <c r="A158" s="66"/>
      <c r="B158" s="66"/>
    </row>
    <row r="159" spans="1:2" ht="13">
      <c r="A159" s="66"/>
      <c r="B159" s="66"/>
    </row>
    <row r="160" spans="1:2" ht="13">
      <c r="A160" s="66"/>
      <c r="B160" s="66"/>
    </row>
    <row r="161" spans="1:2" ht="13">
      <c r="A161" s="66"/>
      <c r="B161" s="66"/>
    </row>
    <row r="162" spans="1:2" ht="13">
      <c r="A162" s="66"/>
      <c r="B162" s="66"/>
    </row>
    <row r="163" spans="1:2" ht="13">
      <c r="A163" s="66"/>
      <c r="B163" s="66"/>
    </row>
    <row r="164" spans="1:2" ht="13">
      <c r="A164" s="66"/>
      <c r="B164" s="66"/>
    </row>
    <row r="165" spans="1:2" ht="13">
      <c r="A165" s="66"/>
      <c r="B165" s="66"/>
    </row>
    <row r="166" spans="1:2" ht="13">
      <c r="A166" s="66"/>
      <c r="B166" s="66"/>
    </row>
    <row r="167" spans="1:2" ht="13">
      <c r="A167" s="66"/>
      <c r="B167" s="66"/>
    </row>
    <row r="168" spans="1:2" ht="13">
      <c r="A168" s="66"/>
      <c r="B168" s="66"/>
    </row>
    <row r="169" spans="1:2" ht="13">
      <c r="A169" s="66"/>
      <c r="B169" s="66"/>
    </row>
    <row r="170" spans="1:2" ht="13">
      <c r="A170" s="66"/>
      <c r="B170" s="66"/>
    </row>
    <row r="171" spans="1:2" ht="13">
      <c r="A171" s="66"/>
      <c r="B171" s="66"/>
    </row>
    <row r="172" spans="1:2" ht="13">
      <c r="A172" s="66"/>
      <c r="B172" s="66"/>
    </row>
    <row r="173" spans="1:2" ht="13">
      <c r="A173" s="66"/>
      <c r="B173" s="66"/>
    </row>
    <row r="174" spans="1:2" ht="13">
      <c r="A174" s="66"/>
      <c r="B174" s="66"/>
    </row>
    <row r="175" spans="1:2" ht="13">
      <c r="A175" s="66"/>
      <c r="B175" s="66"/>
    </row>
    <row r="176" spans="1:2" ht="13">
      <c r="A176" s="66"/>
      <c r="B176" s="66"/>
    </row>
    <row r="177" spans="1:2" ht="13">
      <c r="A177" s="66"/>
      <c r="B177" s="66"/>
    </row>
    <row r="178" spans="1:2" ht="13">
      <c r="A178" s="66"/>
      <c r="B178" s="66"/>
    </row>
    <row r="179" spans="1:2" ht="13">
      <c r="A179" s="66"/>
      <c r="B179" s="66"/>
    </row>
    <row r="180" spans="1:2" ht="13">
      <c r="A180" s="66"/>
      <c r="B180" s="66"/>
    </row>
    <row r="181" spans="1:2" ht="13">
      <c r="A181" s="66"/>
      <c r="B181" s="66"/>
    </row>
    <row r="182" spans="1:2" ht="13">
      <c r="A182" s="66"/>
      <c r="B182" s="66"/>
    </row>
    <row r="183" spans="1:2" ht="13">
      <c r="A183" s="66"/>
      <c r="B183" s="66"/>
    </row>
    <row r="184" spans="1:2" ht="13">
      <c r="A184" s="66"/>
      <c r="B184" s="66"/>
    </row>
    <row r="185" spans="1:2" ht="13">
      <c r="A185" s="66"/>
      <c r="B185" s="66"/>
    </row>
    <row r="186" spans="1:2" ht="13">
      <c r="A186" s="66"/>
      <c r="B186" s="66"/>
    </row>
    <row r="187" spans="1:2" ht="13">
      <c r="A187" s="66"/>
      <c r="B187" s="66"/>
    </row>
    <row r="188" spans="1:2" ht="13">
      <c r="A188" s="66"/>
      <c r="B188" s="66"/>
    </row>
    <row r="189" spans="1:2" ht="13">
      <c r="A189" s="66"/>
      <c r="B189" s="66"/>
    </row>
    <row r="190" spans="1:2" ht="13">
      <c r="A190" s="66"/>
      <c r="B190" s="66"/>
    </row>
    <row r="191" spans="1:2" ht="13">
      <c r="A191" s="66"/>
      <c r="B191" s="66"/>
    </row>
    <row r="192" spans="1:2" ht="13">
      <c r="A192" s="66"/>
      <c r="B192" s="66"/>
    </row>
    <row r="193" spans="1:2" ht="13">
      <c r="A193" s="66"/>
      <c r="B193" s="66"/>
    </row>
    <row r="194" spans="1:2" ht="13">
      <c r="A194" s="66"/>
      <c r="B194" s="66"/>
    </row>
    <row r="195" spans="1:2" ht="13">
      <c r="A195" s="66"/>
      <c r="B195" s="66"/>
    </row>
    <row r="196" spans="1:2" ht="13">
      <c r="A196" s="66"/>
      <c r="B196" s="66"/>
    </row>
    <row r="197" spans="1:2" ht="13">
      <c r="A197" s="66"/>
      <c r="B197" s="66"/>
    </row>
    <row r="198" spans="1:2" ht="13">
      <c r="A198" s="66"/>
      <c r="B198" s="66"/>
    </row>
    <row r="199" spans="1:2" ht="13">
      <c r="A199" s="66"/>
      <c r="B199" s="66"/>
    </row>
    <row r="200" spans="1:2" ht="13">
      <c r="A200" s="66"/>
      <c r="B200" s="66"/>
    </row>
    <row r="201" spans="1:2" ht="13">
      <c r="A201" s="66"/>
      <c r="B201" s="66"/>
    </row>
    <row r="202" spans="1:2" ht="13">
      <c r="A202" s="66"/>
      <c r="B202" s="66"/>
    </row>
    <row r="203" spans="1:2" ht="13">
      <c r="A203" s="66"/>
      <c r="B203" s="66"/>
    </row>
    <row r="204" spans="1:2" ht="13">
      <c r="A204" s="66"/>
      <c r="B204" s="66"/>
    </row>
    <row r="205" spans="1:2" ht="13">
      <c r="A205" s="66"/>
      <c r="B205" s="66"/>
    </row>
    <row r="206" spans="1:2" ht="13">
      <c r="A206" s="66"/>
      <c r="B206" s="66"/>
    </row>
    <row r="207" spans="1:2" ht="13">
      <c r="A207" s="66"/>
      <c r="B207" s="66"/>
    </row>
    <row r="208" spans="1:2" ht="13">
      <c r="A208" s="66"/>
      <c r="B208" s="66"/>
    </row>
    <row r="209" spans="1:2" ht="13">
      <c r="A209" s="66"/>
      <c r="B209" s="66"/>
    </row>
    <row r="210" spans="1:2" ht="13">
      <c r="A210" s="66"/>
      <c r="B210" s="66"/>
    </row>
    <row r="211" spans="1:2" ht="13">
      <c r="A211" s="66"/>
      <c r="B211" s="66"/>
    </row>
    <row r="212" spans="1:2" ht="13">
      <c r="A212" s="66"/>
      <c r="B212" s="66"/>
    </row>
    <row r="213" spans="1:2" ht="13">
      <c r="A213" s="66"/>
      <c r="B213" s="66"/>
    </row>
    <row r="214" spans="1:2" ht="13">
      <c r="A214" s="66"/>
      <c r="B214" s="66"/>
    </row>
    <row r="215" spans="1:2" ht="13">
      <c r="A215" s="66"/>
      <c r="B215" s="66"/>
    </row>
    <row r="216" spans="1:2" ht="13">
      <c r="A216" s="66"/>
      <c r="B216" s="66"/>
    </row>
    <row r="217" spans="1:2" ht="13">
      <c r="A217" s="66"/>
      <c r="B217" s="66"/>
    </row>
    <row r="218" spans="1:2" ht="13">
      <c r="A218" s="66"/>
      <c r="B218" s="66"/>
    </row>
    <row r="219" spans="1:2" ht="13">
      <c r="A219" s="66"/>
      <c r="B219" s="66"/>
    </row>
    <row r="220" spans="1:2" ht="13">
      <c r="A220" s="66"/>
      <c r="B220" s="66"/>
    </row>
    <row r="221" spans="1:2" ht="13">
      <c r="A221" s="66"/>
      <c r="B221" s="66"/>
    </row>
    <row r="222" spans="1:2" ht="13">
      <c r="A222" s="66"/>
      <c r="B222" s="66"/>
    </row>
    <row r="223" spans="1:2" ht="13">
      <c r="A223" s="66"/>
      <c r="B223" s="66"/>
    </row>
    <row r="224" spans="1:2" ht="13">
      <c r="A224" s="66"/>
      <c r="B224" s="66"/>
    </row>
    <row r="225" spans="1:2" ht="13">
      <c r="A225" s="66"/>
      <c r="B225" s="66"/>
    </row>
    <row r="226" spans="1:2" ht="13">
      <c r="A226" s="66"/>
      <c r="B226" s="66"/>
    </row>
    <row r="227" spans="1:2" ht="13">
      <c r="A227" s="66"/>
      <c r="B227" s="66"/>
    </row>
    <row r="228" spans="1:2" ht="13">
      <c r="A228" s="66"/>
      <c r="B228" s="66"/>
    </row>
    <row r="229" spans="1:2" ht="13">
      <c r="A229" s="66"/>
      <c r="B229" s="66"/>
    </row>
    <row r="230" spans="1:2" ht="13">
      <c r="A230" s="66"/>
      <c r="B230" s="66"/>
    </row>
    <row r="231" spans="1:2" ht="13">
      <c r="A231" s="66"/>
      <c r="B231" s="66"/>
    </row>
    <row r="232" spans="1:2" ht="13">
      <c r="A232" s="66"/>
      <c r="B232" s="66"/>
    </row>
    <row r="233" spans="1:2" ht="13">
      <c r="A233" s="66"/>
      <c r="B233" s="66"/>
    </row>
    <row r="234" spans="1:2" ht="13">
      <c r="A234" s="66"/>
      <c r="B234" s="66"/>
    </row>
    <row r="235" spans="1:2" ht="13">
      <c r="A235" s="66"/>
      <c r="B235" s="66"/>
    </row>
    <row r="236" spans="1:2" ht="13">
      <c r="A236" s="66"/>
      <c r="B236" s="66"/>
    </row>
    <row r="237" spans="1:2" ht="13">
      <c r="A237" s="66"/>
      <c r="B237" s="66"/>
    </row>
    <row r="238" spans="1:2" ht="13">
      <c r="A238" s="66"/>
      <c r="B238" s="66"/>
    </row>
    <row r="239" spans="1:2" ht="13">
      <c r="A239" s="66"/>
      <c r="B239" s="66"/>
    </row>
    <row r="240" spans="1:2" ht="13">
      <c r="A240" s="66"/>
      <c r="B240" s="66"/>
    </row>
    <row r="241" spans="1:2" ht="13">
      <c r="A241" s="66"/>
      <c r="B241" s="66"/>
    </row>
    <row r="242" spans="1:2" ht="13">
      <c r="A242" s="66"/>
      <c r="B242" s="66"/>
    </row>
    <row r="243" spans="1:2" ht="13">
      <c r="A243" s="66"/>
      <c r="B243" s="66"/>
    </row>
    <row r="244" spans="1:2" ht="13">
      <c r="A244" s="66"/>
      <c r="B244" s="66"/>
    </row>
    <row r="245" spans="1:2" ht="13">
      <c r="A245" s="66"/>
      <c r="B245" s="66"/>
    </row>
    <row r="246" spans="1:2" ht="13">
      <c r="A246" s="66"/>
      <c r="B246" s="66"/>
    </row>
    <row r="247" spans="1:2" ht="13">
      <c r="A247" s="66"/>
      <c r="B247" s="66"/>
    </row>
    <row r="248" spans="1:2" ht="13">
      <c r="A248" s="66"/>
      <c r="B248" s="66"/>
    </row>
    <row r="249" spans="1:2" ht="13">
      <c r="A249" s="66"/>
      <c r="B249" s="66"/>
    </row>
    <row r="250" spans="1:2" ht="13">
      <c r="A250" s="66"/>
      <c r="B250" s="66"/>
    </row>
    <row r="251" spans="1:2" ht="13">
      <c r="A251" s="66"/>
      <c r="B251" s="66"/>
    </row>
    <row r="252" spans="1:2" ht="13">
      <c r="A252" s="66"/>
      <c r="B252" s="66"/>
    </row>
    <row r="253" spans="1:2" ht="13">
      <c r="A253" s="66"/>
      <c r="B253" s="66"/>
    </row>
    <row r="254" spans="1:2" ht="13">
      <c r="A254" s="66"/>
      <c r="B254" s="66"/>
    </row>
    <row r="255" spans="1:2" ht="13">
      <c r="A255" s="66"/>
      <c r="B255" s="66"/>
    </row>
    <row r="256" spans="1:2" ht="13">
      <c r="A256" s="66"/>
      <c r="B256" s="66"/>
    </row>
    <row r="257" spans="1:2" ht="13">
      <c r="A257" s="66"/>
      <c r="B257" s="66"/>
    </row>
    <row r="258" spans="1:2" ht="13">
      <c r="A258" s="66"/>
      <c r="B258" s="66"/>
    </row>
    <row r="259" spans="1:2" ht="13">
      <c r="A259" s="66"/>
      <c r="B259" s="66"/>
    </row>
    <row r="260" spans="1:2" ht="13">
      <c r="A260" s="66"/>
      <c r="B260" s="66"/>
    </row>
    <row r="261" spans="1:2" ht="13">
      <c r="A261" s="66"/>
      <c r="B261" s="66"/>
    </row>
    <row r="262" spans="1:2" ht="13">
      <c r="A262" s="66"/>
      <c r="B262" s="66"/>
    </row>
    <row r="263" spans="1:2" ht="13">
      <c r="A263" s="66"/>
      <c r="B263" s="66"/>
    </row>
    <row r="264" spans="1:2" ht="13">
      <c r="A264" s="66"/>
      <c r="B264" s="66"/>
    </row>
    <row r="265" spans="1:2" ht="13">
      <c r="A265" s="66"/>
      <c r="B265" s="66"/>
    </row>
    <row r="266" spans="1:2" ht="13">
      <c r="A266" s="66"/>
      <c r="B266" s="66"/>
    </row>
    <row r="267" spans="1:2" ht="13">
      <c r="A267" s="66"/>
      <c r="B267" s="66"/>
    </row>
    <row r="268" spans="1:2" ht="13">
      <c r="A268" s="66"/>
      <c r="B268" s="66"/>
    </row>
    <row r="269" spans="1:2" ht="13">
      <c r="A269" s="66"/>
      <c r="B269" s="66"/>
    </row>
    <row r="270" spans="1:2" ht="13">
      <c r="A270" s="66"/>
      <c r="B270" s="66"/>
    </row>
    <row r="271" spans="1:2" ht="13">
      <c r="A271" s="66"/>
      <c r="B271" s="66"/>
    </row>
    <row r="272" spans="1:2" ht="13">
      <c r="A272" s="66"/>
      <c r="B272" s="66"/>
    </row>
    <row r="273" spans="1:2" ht="13">
      <c r="A273" s="66"/>
      <c r="B273" s="66"/>
    </row>
    <row r="274" spans="1:2" ht="13">
      <c r="A274" s="66"/>
      <c r="B274" s="66"/>
    </row>
    <row r="275" spans="1:2" ht="13">
      <c r="A275" s="66"/>
      <c r="B275" s="66"/>
    </row>
    <row r="276" spans="1:2" ht="13">
      <c r="A276" s="66"/>
      <c r="B276" s="66"/>
    </row>
    <row r="277" spans="1:2" ht="13">
      <c r="A277" s="66"/>
      <c r="B277" s="66"/>
    </row>
    <row r="278" spans="1:2" ht="13">
      <c r="A278" s="66"/>
      <c r="B278" s="66"/>
    </row>
    <row r="279" spans="1:2" ht="13">
      <c r="A279" s="66"/>
      <c r="B279" s="66"/>
    </row>
    <row r="280" spans="1:2" ht="13">
      <c r="A280" s="66"/>
      <c r="B280" s="66"/>
    </row>
    <row r="281" spans="1:2" ht="13">
      <c r="A281" s="66"/>
      <c r="B281" s="66"/>
    </row>
    <row r="282" spans="1:2" ht="13">
      <c r="A282" s="66"/>
      <c r="B282" s="66"/>
    </row>
    <row r="283" spans="1:2" ht="13">
      <c r="A283" s="66"/>
      <c r="B283" s="66"/>
    </row>
    <row r="284" spans="1:2" ht="13">
      <c r="A284" s="66"/>
      <c r="B284" s="66"/>
    </row>
    <row r="285" spans="1:2" ht="13">
      <c r="A285" s="66"/>
      <c r="B285" s="66"/>
    </row>
    <row r="286" spans="1:2" ht="13">
      <c r="A286" s="66"/>
      <c r="B286" s="66"/>
    </row>
    <row r="287" spans="1:2" ht="13">
      <c r="A287" s="66"/>
      <c r="B287" s="66"/>
    </row>
    <row r="288" spans="1:2" ht="13">
      <c r="A288" s="66"/>
      <c r="B288" s="66"/>
    </row>
    <row r="289" spans="1:2" ht="13">
      <c r="A289" s="66"/>
      <c r="B289" s="66"/>
    </row>
    <row r="290" spans="1:2" ht="13">
      <c r="A290" s="66"/>
      <c r="B290" s="66"/>
    </row>
    <row r="291" spans="1:2" ht="13">
      <c r="A291" s="66"/>
      <c r="B291" s="66"/>
    </row>
    <row r="292" spans="1:2" ht="13">
      <c r="A292" s="66"/>
      <c r="B292" s="66"/>
    </row>
    <row r="293" spans="1:2" ht="13">
      <c r="A293" s="66"/>
      <c r="B293" s="66"/>
    </row>
    <row r="294" spans="1:2" ht="13">
      <c r="A294" s="66"/>
      <c r="B294" s="66"/>
    </row>
    <row r="295" spans="1:2" ht="13">
      <c r="A295" s="66"/>
      <c r="B295" s="66"/>
    </row>
    <row r="296" spans="1:2" ht="13">
      <c r="A296" s="66"/>
      <c r="B296" s="66"/>
    </row>
    <row r="297" spans="1:2" ht="13">
      <c r="A297" s="66"/>
      <c r="B297" s="66"/>
    </row>
    <row r="298" spans="1:2" ht="13">
      <c r="A298" s="66"/>
      <c r="B298" s="66"/>
    </row>
    <row r="299" spans="1:2" ht="13">
      <c r="A299" s="66"/>
      <c r="B299" s="66"/>
    </row>
    <row r="300" spans="1:2" ht="13">
      <c r="A300" s="66"/>
      <c r="B300" s="66"/>
    </row>
    <row r="301" spans="1:2" ht="13">
      <c r="A301" s="66"/>
      <c r="B301" s="66"/>
    </row>
    <row r="302" spans="1:2" ht="13">
      <c r="A302" s="66"/>
      <c r="B302" s="66"/>
    </row>
    <row r="303" spans="1:2" ht="13">
      <c r="A303" s="66"/>
      <c r="B303" s="66"/>
    </row>
    <row r="304" spans="1:2" ht="13">
      <c r="A304" s="66"/>
      <c r="B304" s="66"/>
    </row>
    <row r="305" spans="1:2" ht="13">
      <c r="A305" s="66"/>
      <c r="B305" s="66"/>
    </row>
    <row r="306" spans="1:2" ht="13">
      <c r="A306" s="66"/>
      <c r="B306" s="66"/>
    </row>
    <row r="307" spans="1:2" ht="13">
      <c r="A307" s="66"/>
      <c r="B307" s="66"/>
    </row>
    <row r="308" spans="1:2" ht="13">
      <c r="A308" s="66"/>
      <c r="B308" s="66"/>
    </row>
    <row r="309" spans="1:2" ht="13">
      <c r="A309" s="66"/>
      <c r="B309" s="66"/>
    </row>
    <row r="310" spans="1:2" ht="13">
      <c r="A310" s="66"/>
      <c r="B310" s="66"/>
    </row>
    <row r="311" spans="1:2" ht="13">
      <c r="A311" s="66"/>
      <c r="B311" s="66"/>
    </row>
    <row r="312" spans="1:2" ht="13">
      <c r="A312" s="66"/>
      <c r="B312" s="66"/>
    </row>
    <row r="313" spans="1:2" ht="13">
      <c r="A313" s="66"/>
      <c r="B313" s="66"/>
    </row>
    <row r="314" spans="1:2" ht="13">
      <c r="A314" s="66"/>
      <c r="B314" s="66"/>
    </row>
    <row r="315" spans="1:2" ht="13">
      <c r="A315" s="66"/>
      <c r="B315" s="66"/>
    </row>
    <row r="316" spans="1:2" ht="13">
      <c r="A316" s="66"/>
      <c r="B316" s="66"/>
    </row>
    <row r="317" spans="1:2" ht="13">
      <c r="A317" s="66"/>
      <c r="B317" s="66"/>
    </row>
    <row r="318" spans="1:2" ht="13">
      <c r="A318" s="66"/>
      <c r="B318" s="66"/>
    </row>
    <row r="319" spans="1:2" ht="13">
      <c r="A319" s="66"/>
      <c r="B319" s="66"/>
    </row>
    <row r="320" spans="1:2" ht="13">
      <c r="A320" s="66"/>
      <c r="B320" s="66"/>
    </row>
    <row r="321" spans="1:2" ht="13">
      <c r="A321" s="66"/>
      <c r="B321" s="66"/>
    </row>
    <row r="322" spans="1:2" ht="13">
      <c r="A322" s="66"/>
      <c r="B322" s="66"/>
    </row>
    <row r="323" spans="1:2" ht="13">
      <c r="A323" s="66"/>
      <c r="B323" s="66"/>
    </row>
    <row r="324" spans="1:2" ht="13">
      <c r="A324" s="66"/>
      <c r="B324" s="66"/>
    </row>
    <row r="325" spans="1:2" ht="13">
      <c r="A325" s="66"/>
      <c r="B325" s="66"/>
    </row>
    <row r="326" spans="1:2" ht="13">
      <c r="A326" s="66"/>
      <c r="B326" s="66"/>
    </row>
    <row r="327" spans="1:2" ht="13">
      <c r="A327" s="66"/>
      <c r="B327" s="66"/>
    </row>
    <row r="328" spans="1:2" ht="13">
      <c r="A328" s="66"/>
      <c r="B328" s="66"/>
    </row>
    <row r="329" spans="1:2" ht="13">
      <c r="A329" s="66"/>
      <c r="B329" s="66"/>
    </row>
    <row r="330" spans="1:2" ht="13">
      <c r="A330" s="66"/>
      <c r="B330" s="66"/>
    </row>
    <row r="331" spans="1:2" ht="13">
      <c r="A331" s="66"/>
      <c r="B331" s="66"/>
    </row>
    <row r="332" spans="1:2" ht="13">
      <c r="A332" s="66"/>
      <c r="B332" s="66"/>
    </row>
    <row r="333" spans="1:2" ht="13">
      <c r="A333" s="66"/>
      <c r="B333" s="66"/>
    </row>
    <row r="334" spans="1:2" ht="13">
      <c r="A334" s="66"/>
      <c r="B334" s="66"/>
    </row>
    <row r="335" spans="1:2" ht="13">
      <c r="A335" s="66"/>
      <c r="B335" s="66"/>
    </row>
    <row r="336" spans="1:2" ht="13">
      <c r="A336" s="66"/>
      <c r="B336" s="66"/>
    </row>
    <row r="337" spans="1:2" ht="13">
      <c r="A337" s="66"/>
      <c r="B337" s="66"/>
    </row>
    <row r="338" spans="1:2" ht="13">
      <c r="A338" s="66"/>
      <c r="B338" s="66"/>
    </row>
    <row r="339" spans="1:2" ht="13">
      <c r="A339" s="66"/>
      <c r="B339" s="66"/>
    </row>
    <row r="340" spans="1:2" ht="13">
      <c r="A340" s="66"/>
      <c r="B340" s="66"/>
    </row>
    <row r="341" spans="1:2" ht="13">
      <c r="A341" s="66"/>
      <c r="B341" s="66"/>
    </row>
    <row r="342" spans="1:2" ht="13">
      <c r="A342" s="66"/>
      <c r="B342" s="66"/>
    </row>
    <row r="343" spans="1:2" ht="13">
      <c r="A343" s="66"/>
      <c r="B343" s="66"/>
    </row>
    <row r="344" spans="1:2" ht="13">
      <c r="A344" s="66"/>
      <c r="B344" s="66"/>
    </row>
    <row r="345" spans="1:2" ht="13">
      <c r="A345" s="66"/>
      <c r="B345" s="66"/>
    </row>
    <row r="346" spans="1:2" ht="13">
      <c r="A346" s="66"/>
      <c r="B346" s="66"/>
    </row>
    <row r="347" spans="1:2" ht="13">
      <c r="A347" s="66"/>
      <c r="B347" s="66"/>
    </row>
    <row r="348" spans="1:2" ht="13">
      <c r="A348" s="66"/>
      <c r="B348" s="66"/>
    </row>
    <row r="349" spans="1:2" ht="13">
      <c r="A349" s="66"/>
      <c r="B349" s="66"/>
    </row>
    <row r="350" spans="1:2" ht="13">
      <c r="A350" s="66"/>
      <c r="B350" s="66"/>
    </row>
    <row r="351" spans="1:2" ht="13">
      <c r="A351" s="66"/>
      <c r="B351" s="66"/>
    </row>
    <row r="352" spans="1:2" ht="13">
      <c r="A352" s="66"/>
      <c r="B352" s="66"/>
    </row>
    <row r="353" spans="1:2" ht="13">
      <c r="A353" s="66"/>
      <c r="B353" s="66"/>
    </row>
    <row r="354" spans="1:2" ht="13">
      <c r="A354" s="66"/>
      <c r="B354" s="66"/>
    </row>
    <row r="355" spans="1:2" ht="13">
      <c r="A355" s="66"/>
      <c r="B355" s="66"/>
    </row>
    <row r="356" spans="1:2" ht="13">
      <c r="A356" s="66"/>
      <c r="B356" s="66"/>
    </row>
    <row r="357" spans="1:2" ht="13">
      <c r="A357" s="66"/>
      <c r="B357" s="66"/>
    </row>
    <row r="358" spans="1:2" ht="13">
      <c r="A358" s="66"/>
      <c r="B358" s="66"/>
    </row>
    <row r="359" spans="1:2" ht="13">
      <c r="A359" s="66"/>
      <c r="B359" s="66"/>
    </row>
    <row r="360" spans="1:2" ht="13">
      <c r="A360" s="66"/>
      <c r="B360" s="66"/>
    </row>
    <row r="361" spans="1:2" ht="13">
      <c r="A361" s="66"/>
      <c r="B361" s="66"/>
    </row>
    <row r="362" spans="1:2" ht="13">
      <c r="A362" s="66"/>
      <c r="B362" s="66"/>
    </row>
    <row r="363" spans="1:2" ht="13">
      <c r="A363" s="66"/>
      <c r="B363" s="66"/>
    </row>
    <row r="364" spans="1:2" ht="13">
      <c r="A364" s="66"/>
      <c r="B364" s="66"/>
    </row>
    <row r="365" spans="1:2" ht="13">
      <c r="A365" s="66"/>
      <c r="B365" s="66"/>
    </row>
    <row r="366" spans="1:2" ht="13">
      <c r="A366" s="66"/>
      <c r="B366" s="66"/>
    </row>
    <row r="367" spans="1:2" ht="13">
      <c r="A367" s="66"/>
      <c r="B367" s="66"/>
    </row>
    <row r="368" spans="1:2" ht="13">
      <c r="A368" s="66"/>
      <c r="B368" s="66"/>
    </row>
    <row r="369" spans="1:2" ht="13">
      <c r="A369" s="66"/>
      <c r="B369" s="66"/>
    </row>
    <row r="370" spans="1:2" ht="13">
      <c r="A370" s="66"/>
      <c r="B370" s="66"/>
    </row>
    <row r="371" spans="1:2" ht="13">
      <c r="A371" s="66"/>
      <c r="B371" s="66"/>
    </row>
    <row r="372" spans="1:2" ht="13">
      <c r="A372" s="66"/>
      <c r="B372" s="66"/>
    </row>
    <row r="373" spans="1:2" ht="13">
      <c r="A373" s="66"/>
      <c r="B373" s="66"/>
    </row>
    <row r="374" spans="1:2" ht="13">
      <c r="A374" s="66"/>
      <c r="B374" s="66"/>
    </row>
    <row r="375" spans="1:2" ht="13">
      <c r="A375" s="66"/>
      <c r="B375" s="66"/>
    </row>
    <row r="376" spans="1:2" ht="13">
      <c r="A376" s="66"/>
      <c r="B376" s="66"/>
    </row>
    <row r="377" spans="1:2" ht="13">
      <c r="A377" s="66"/>
      <c r="B377" s="66"/>
    </row>
    <row r="378" spans="1:2" ht="13">
      <c r="A378" s="66"/>
      <c r="B378" s="66"/>
    </row>
    <row r="379" spans="1:2" ht="13">
      <c r="A379" s="66"/>
      <c r="B379" s="66"/>
    </row>
    <row r="380" spans="1:2" ht="13">
      <c r="A380" s="66"/>
      <c r="B380" s="66"/>
    </row>
    <row r="381" spans="1:2" ht="13">
      <c r="A381" s="66"/>
      <c r="B381" s="66"/>
    </row>
    <row r="382" spans="1:2" ht="13">
      <c r="A382" s="66"/>
      <c r="B382" s="66"/>
    </row>
    <row r="383" spans="1:2" ht="13">
      <c r="A383" s="66"/>
      <c r="B383" s="66"/>
    </row>
    <row r="384" spans="1:2" ht="13">
      <c r="A384" s="66"/>
      <c r="B384" s="66"/>
    </row>
    <row r="385" spans="1:2" ht="13">
      <c r="A385" s="66"/>
      <c r="B385" s="66"/>
    </row>
    <row r="386" spans="1:2" ht="13">
      <c r="A386" s="66"/>
      <c r="B386" s="66"/>
    </row>
    <row r="387" spans="1:2" ht="13">
      <c r="A387" s="66"/>
      <c r="B387" s="66"/>
    </row>
    <row r="388" spans="1:2" ht="13">
      <c r="A388" s="66"/>
      <c r="B388" s="66"/>
    </row>
    <row r="389" spans="1:2" ht="13">
      <c r="A389" s="66"/>
      <c r="B389" s="66"/>
    </row>
    <row r="390" spans="1:2" ht="13">
      <c r="A390" s="66"/>
      <c r="B390" s="66"/>
    </row>
    <row r="391" spans="1:2" ht="13">
      <c r="A391" s="66"/>
      <c r="B391" s="66"/>
    </row>
    <row r="392" spans="1:2" ht="13">
      <c r="A392" s="66"/>
      <c r="B392" s="66"/>
    </row>
    <row r="393" spans="1:2" ht="13">
      <c r="A393" s="66"/>
      <c r="B393" s="66"/>
    </row>
    <row r="394" spans="1:2" ht="13">
      <c r="A394" s="66"/>
      <c r="B394" s="66"/>
    </row>
    <row r="395" spans="1:2" ht="13">
      <c r="A395" s="66"/>
      <c r="B395" s="66"/>
    </row>
    <row r="396" spans="1:2" ht="13">
      <c r="A396" s="66"/>
      <c r="B396" s="66"/>
    </row>
    <row r="397" spans="1:2" ht="13">
      <c r="A397" s="66"/>
      <c r="B397" s="66"/>
    </row>
    <row r="398" spans="1:2" ht="13">
      <c r="A398" s="66"/>
      <c r="B398" s="66"/>
    </row>
    <row r="399" spans="1:2" ht="13">
      <c r="A399" s="66"/>
      <c r="B399" s="66"/>
    </row>
    <row r="400" spans="1:2" ht="13">
      <c r="A400" s="66"/>
      <c r="B400" s="66"/>
    </row>
    <row r="401" spans="1:2" ht="13">
      <c r="A401" s="66"/>
      <c r="B401" s="66"/>
    </row>
    <row r="402" spans="1:2" ht="13">
      <c r="A402" s="66"/>
      <c r="B402" s="66"/>
    </row>
    <row r="403" spans="1:2" ht="13">
      <c r="A403" s="66"/>
      <c r="B403" s="66"/>
    </row>
    <row r="404" spans="1:2" ht="13">
      <c r="A404" s="66"/>
      <c r="B404" s="66"/>
    </row>
    <row r="405" spans="1:2" ht="13">
      <c r="A405" s="66"/>
      <c r="B405" s="66"/>
    </row>
    <row r="406" spans="1:2" ht="13">
      <c r="A406" s="66"/>
      <c r="B406" s="66"/>
    </row>
    <row r="407" spans="1:2" ht="13">
      <c r="A407" s="66"/>
      <c r="B407" s="66"/>
    </row>
    <row r="408" spans="1:2" ht="13">
      <c r="A408" s="66"/>
      <c r="B408" s="66"/>
    </row>
    <row r="409" spans="1:2" ht="13">
      <c r="A409" s="66"/>
      <c r="B409" s="66"/>
    </row>
    <row r="410" spans="1:2" ht="13">
      <c r="A410" s="66"/>
      <c r="B410" s="66"/>
    </row>
    <row r="411" spans="1:2" ht="13">
      <c r="A411" s="66"/>
      <c r="B411" s="66"/>
    </row>
    <row r="412" spans="1:2" ht="13">
      <c r="A412" s="66"/>
      <c r="B412" s="66"/>
    </row>
    <row r="413" spans="1:2" ht="13">
      <c r="A413" s="66"/>
      <c r="B413" s="66"/>
    </row>
    <row r="414" spans="1:2" ht="13">
      <c r="A414" s="66"/>
      <c r="B414" s="66"/>
    </row>
    <row r="415" spans="1:2" ht="13">
      <c r="A415" s="66"/>
      <c r="B415" s="66"/>
    </row>
    <row r="416" spans="1:2" ht="13">
      <c r="A416" s="66"/>
      <c r="B416" s="66"/>
    </row>
    <row r="417" spans="1:2" ht="13">
      <c r="A417" s="66"/>
      <c r="B417" s="66"/>
    </row>
    <row r="418" spans="1:2" ht="13">
      <c r="A418" s="66"/>
      <c r="B418" s="66"/>
    </row>
    <row r="419" spans="1:2" ht="13">
      <c r="A419" s="66"/>
      <c r="B419" s="66"/>
    </row>
    <row r="420" spans="1:2" ht="13">
      <c r="A420" s="66"/>
      <c r="B420" s="66"/>
    </row>
    <row r="421" spans="1:2" ht="13">
      <c r="A421" s="66"/>
      <c r="B421" s="66"/>
    </row>
    <row r="422" spans="1:2" ht="13">
      <c r="A422" s="66"/>
      <c r="B422" s="66"/>
    </row>
    <row r="423" spans="1:2" ht="13">
      <c r="A423" s="66"/>
      <c r="B423" s="66"/>
    </row>
    <row r="424" spans="1:2" ht="13">
      <c r="A424" s="66"/>
      <c r="B424" s="66"/>
    </row>
    <row r="425" spans="1:2" ht="13">
      <c r="A425" s="66"/>
      <c r="B425" s="66"/>
    </row>
    <row r="426" spans="1:2" ht="13">
      <c r="A426" s="66"/>
      <c r="B426" s="66"/>
    </row>
    <row r="427" spans="1:2" ht="13">
      <c r="A427" s="66"/>
      <c r="B427" s="66"/>
    </row>
    <row r="428" spans="1:2" ht="13">
      <c r="A428" s="66"/>
      <c r="B428" s="66"/>
    </row>
    <row r="429" spans="1:2" ht="13">
      <c r="A429" s="66"/>
      <c r="B429" s="66"/>
    </row>
    <row r="430" spans="1:2" ht="13">
      <c r="A430" s="66"/>
      <c r="B430" s="66"/>
    </row>
    <row r="431" spans="1:2" ht="13">
      <c r="A431" s="66"/>
      <c r="B431" s="66"/>
    </row>
    <row r="432" spans="1:2" ht="13">
      <c r="A432" s="66"/>
      <c r="B432" s="66"/>
    </row>
    <row r="433" spans="1:2" ht="13">
      <c r="A433" s="66"/>
      <c r="B433" s="66"/>
    </row>
    <row r="434" spans="1:2" ht="13">
      <c r="A434" s="66"/>
      <c r="B434" s="66"/>
    </row>
    <row r="435" spans="1:2" ht="13">
      <c r="A435" s="66"/>
      <c r="B435" s="66"/>
    </row>
    <row r="436" spans="1:2" ht="13">
      <c r="A436" s="66"/>
      <c r="B436" s="66"/>
    </row>
    <row r="437" spans="1:2" ht="13">
      <c r="A437" s="66"/>
      <c r="B437" s="66"/>
    </row>
    <row r="438" spans="1:2" ht="13">
      <c r="A438" s="66"/>
      <c r="B438" s="66"/>
    </row>
    <row r="439" spans="1:2" ht="13">
      <c r="A439" s="66"/>
      <c r="B439" s="66"/>
    </row>
    <row r="440" spans="1:2" ht="13">
      <c r="A440" s="66"/>
      <c r="B440" s="66"/>
    </row>
    <row r="441" spans="1:2" ht="13">
      <c r="A441" s="66"/>
      <c r="B441" s="66"/>
    </row>
    <row r="442" spans="1:2" ht="13">
      <c r="A442" s="66"/>
      <c r="B442" s="66"/>
    </row>
    <row r="443" spans="1:2" ht="13">
      <c r="A443" s="66"/>
      <c r="B443" s="66"/>
    </row>
    <row r="444" spans="1:2" ht="13">
      <c r="A444" s="66"/>
      <c r="B444" s="66"/>
    </row>
    <row r="445" spans="1:2" ht="13">
      <c r="A445" s="66"/>
      <c r="B445" s="66"/>
    </row>
    <row r="446" spans="1:2" ht="13">
      <c r="A446" s="66"/>
      <c r="B446" s="66"/>
    </row>
    <row r="447" spans="1:2" ht="13">
      <c r="A447" s="66"/>
      <c r="B447" s="66"/>
    </row>
    <row r="448" spans="1:2" ht="13">
      <c r="A448" s="66"/>
      <c r="B448" s="66"/>
    </row>
    <row r="449" spans="1:2" ht="13">
      <c r="A449" s="66"/>
      <c r="B449" s="66"/>
    </row>
    <row r="450" spans="1:2" ht="13">
      <c r="A450" s="66"/>
      <c r="B450" s="66"/>
    </row>
    <row r="451" spans="1:2" ht="13">
      <c r="A451" s="66"/>
      <c r="B451" s="66"/>
    </row>
    <row r="452" spans="1:2" ht="13">
      <c r="A452" s="66"/>
      <c r="B452" s="66"/>
    </row>
    <row r="453" spans="1:2" ht="13">
      <c r="A453" s="66"/>
      <c r="B453" s="66"/>
    </row>
    <row r="454" spans="1:2" ht="13">
      <c r="A454" s="66"/>
      <c r="B454" s="66"/>
    </row>
    <row r="455" spans="1:2" ht="13">
      <c r="A455" s="66"/>
      <c r="B455" s="66"/>
    </row>
    <row r="456" spans="1:2" ht="13">
      <c r="A456" s="66"/>
      <c r="B456" s="66"/>
    </row>
    <row r="457" spans="1:2" ht="13">
      <c r="A457" s="66"/>
      <c r="B457" s="66"/>
    </row>
    <row r="458" spans="1:2" ht="13">
      <c r="A458" s="66"/>
      <c r="B458" s="66"/>
    </row>
    <row r="459" spans="1:2" ht="13">
      <c r="A459" s="66"/>
      <c r="B459" s="66"/>
    </row>
    <row r="460" spans="1:2" ht="13">
      <c r="A460" s="66"/>
      <c r="B460" s="66"/>
    </row>
    <row r="461" spans="1:2" ht="13">
      <c r="A461" s="66"/>
      <c r="B461" s="66"/>
    </row>
    <row r="462" spans="1:2" ht="13">
      <c r="A462" s="66"/>
      <c r="B462" s="66"/>
    </row>
    <row r="463" spans="1:2" ht="13">
      <c r="A463" s="66"/>
      <c r="B463" s="66"/>
    </row>
    <row r="464" spans="1:2" ht="13">
      <c r="A464" s="66"/>
      <c r="B464" s="66"/>
    </row>
    <row r="465" spans="1:2" ht="13">
      <c r="A465" s="66"/>
      <c r="B465" s="66"/>
    </row>
    <row r="466" spans="1:2" ht="13">
      <c r="A466" s="66"/>
      <c r="B466" s="66"/>
    </row>
    <row r="467" spans="1:2" ht="13">
      <c r="A467" s="66"/>
      <c r="B467" s="66"/>
    </row>
    <row r="468" spans="1:2" ht="13">
      <c r="A468" s="66"/>
      <c r="B468" s="66"/>
    </row>
    <row r="469" spans="1:2" ht="13">
      <c r="A469" s="66"/>
      <c r="B469" s="66"/>
    </row>
    <row r="470" spans="1:2" ht="13">
      <c r="A470" s="66"/>
      <c r="B470" s="66"/>
    </row>
    <row r="471" spans="1:2" ht="13">
      <c r="A471" s="66"/>
      <c r="B471" s="66"/>
    </row>
    <row r="472" spans="1:2" ht="13">
      <c r="A472" s="66"/>
      <c r="B472" s="66"/>
    </row>
    <row r="473" spans="1:2" ht="13">
      <c r="A473" s="66"/>
      <c r="B473" s="66"/>
    </row>
    <row r="474" spans="1:2" ht="13">
      <c r="A474" s="66"/>
      <c r="B474" s="66"/>
    </row>
    <row r="475" spans="1:2" ht="13">
      <c r="A475" s="66"/>
      <c r="B475" s="66"/>
    </row>
    <row r="476" spans="1:2" ht="13">
      <c r="A476" s="66"/>
      <c r="B476" s="66"/>
    </row>
    <row r="477" spans="1:2" ht="13">
      <c r="A477" s="66"/>
      <c r="B477" s="66"/>
    </row>
    <row r="478" spans="1:2" ht="13">
      <c r="A478" s="66"/>
      <c r="B478" s="66"/>
    </row>
    <row r="479" spans="1:2" ht="13">
      <c r="A479" s="66"/>
      <c r="B479" s="66"/>
    </row>
    <row r="480" spans="1:2" ht="13">
      <c r="A480" s="66"/>
      <c r="B480" s="66"/>
    </row>
    <row r="481" spans="1:2" ht="13">
      <c r="A481" s="66"/>
      <c r="B481" s="66"/>
    </row>
    <row r="482" spans="1:2" ht="13">
      <c r="A482" s="66"/>
      <c r="B482" s="66"/>
    </row>
    <row r="483" spans="1:2" ht="13">
      <c r="A483" s="66"/>
      <c r="B483" s="66"/>
    </row>
    <row r="484" spans="1:2" ht="13">
      <c r="A484" s="66"/>
      <c r="B484" s="66"/>
    </row>
    <row r="485" spans="1:2" ht="13">
      <c r="A485" s="66"/>
      <c r="B485" s="66"/>
    </row>
    <row r="486" spans="1:2" ht="13">
      <c r="A486" s="66"/>
      <c r="B486" s="66"/>
    </row>
    <row r="487" spans="1:2" ht="13">
      <c r="A487" s="66"/>
      <c r="B487" s="66"/>
    </row>
    <row r="488" spans="1:2" ht="13">
      <c r="A488" s="66"/>
      <c r="B488" s="66"/>
    </row>
    <row r="489" spans="1:2" ht="13">
      <c r="A489" s="66"/>
      <c r="B489" s="66"/>
    </row>
    <row r="490" spans="1:2" ht="13">
      <c r="A490" s="66"/>
      <c r="B490" s="66"/>
    </row>
    <row r="491" spans="1:2" ht="13">
      <c r="A491" s="66"/>
      <c r="B491" s="66"/>
    </row>
    <row r="492" spans="1:2" ht="13">
      <c r="A492" s="66"/>
      <c r="B492" s="66"/>
    </row>
    <row r="493" spans="1:2" ht="13">
      <c r="A493" s="66"/>
      <c r="B493" s="66"/>
    </row>
    <row r="494" spans="1:2" ht="13">
      <c r="A494" s="66"/>
      <c r="B494" s="66"/>
    </row>
    <row r="495" spans="1:2" ht="13">
      <c r="A495" s="66"/>
      <c r="B495" s="66"/>
    </row>
    <row r="496" spans="1:2" ht="13">
      <c r="A496" s="66"/>
      <c r="B496" s="66"/>
    </row>
    <row r="497" spans="1:2" ht="13">
      <c r="A497" s="66"/>
      <c r="B497" s="66"/>
    </row>
    <row r="498" spans="1:2" ht="13">
      <c r="A498" s="66"/>
      <c r="B498" s="66"/>
    </row>
    <row r="499" spans="1:2" ht="13">
      <c r="A499" s="66"/>
      <c r="B499" s="66"/>
    </row>
    <row r="500" spans="1:2" ht="13">
      <c r="A500" s="66"/>
      <c r="B500" s="66"/>
    </row>
    <row r="501" spans="1:2" ht="13">
      <c r="A501" s="66"/>
      <c r="B501" s="66"/>
    </row>
    <row r="502" spans="1:2" ht="13">
      <c r="A502" s="66"/>
      <c r="B502" s="66"/>
    </row>
    <row r="503" spans="1:2" ht="13">
      <c r="A503" s="66"/>
      <c r="B503" s="66"/>
    </row>
    <row r="504" spans="1:2" ht="13">
      <c r="A504" s="66"/>
      <c r="B504" s="66"/>
    </row>
    <row r="505" spans="1:2" ht="13">
      <c r="A505" s="66"/>
      <c r="B505" s="66"/>
    </row>
    <row r="506" spans="1:2" ht="13">
      <c r="A506" s="66"/>
      <c r="B506" s="66"/>
    </row>
    <row r="507" spans="1:2" ht="13">
      <c r="A507" s="66"/>
      <c r="B507" s="66"/>
    </row>
    <row r="508" spans="1:2" ht="13">
      <c r="A508" s="66"/>
      <c r="B508" s="66"/>
    </row>
    <row r="509" spans="1:2" ht="13">
      <c r="A509" s="66"/>
      <c r="B509" s="66"/>
    </row>
    <row r="510" spans="1:2" ht="13">
      <c r="A510" s="66"/>
      <c r="B510" s="66"/>
    </row>
    <row r="511" spans="1:2" ht="13">
      <c r="A511" s="66"/>
      <c r="B511" s="66"/>
    </row>
    <row r="512" spans="1:2" ht="13">
      <c r="A512" s="66"/>
      <c r="B512" s="66"/>
    </row>
    <row r="513" spans="1:2" ht="13">
      <c r="A513" s="66"/>
      <c r="B513" s="66"/>
    </row>
    <row r="514" spans="1:2" ht="13">
      <c r="A514" s="66"/>
      <c r="B514" s="66"/>
    </row>
    <row r="515" spans="1:2" ht="13">
      <c r="A515" s="66"/>
      <c r="B515" s="66"/>
    </row>
    <row r="516" spans="1:2" ht="13">
      <c r="A516" s="66"/>
      <c r="B516" s="66"/>
    </row>
    <row r="517" spans="1:2" ht="13">
      <c r="A517" s="66"/>
      <c r="B517" s="66"/>
    </row>
    <row r="518" spans="1:2" ht="13">
      <c r="A518" s="66"/>
      <c r="B518" s="66"/>
    </row>
    <row r="519" spans="1:2" ht="13">
      <c r="A519" s="66"/>
      <c r="B519" s="66"/>
    </row>
    <row r="520" spans="1:2" ht="13">
      <c r="A520" s="66"/>
      <c r="B520" s="66"/>
    </row>
    <row r="521" spans="1:2" ht="13">
      <c r="A521" s="66"/>
      <c r="B521" s="66"/>
    </row>
    <row r="522" spans="1:2" ht="13">
      <c r="A522" s="66"/>
      <c r="B522" s="66"/>
    </row>
    <row r="523" spans="1:2" ht="13">
      <c r="A523" s="66"/>
      <c r="B523" s="66"/>
    </row>
    <row r="524" spans="1:2" ht="13">
      <c r="A524" s="66"/>
      <c r="B524" s="66"/>
    </row>
    <row r="525" spans="1:2" ht="13">
      <c r="A525" s="66"/>
      <c r="B525" s="66"/>
    </row>
    <row r="526" spans="1:2" ht="13">
      <c r="A526" s="66"/>
      <c r="B526" s="66"/>
    </row>
    <row r="527" spans="1:2" ht="13">
      <c r="A527" s="66"/>
      <c r="B527" s="66"/>
    </row>
    <row r="528" spans="1:2" ht="13">
      <c r="A528" s="66"/>
      <c r="B528" s="66"/>
    </row>
    <row r="529" spans="1:2" ht="13">
      <c r="A529" s="66"/>
      <c r="B529" s="66"/>
    </row>
    <row r="530" spans="1:2" ht="13">
      <c r="A530" s="66"/>
      <c r="B530" s="66"/>
    </row>
    <row r="531" spans="1:2" ht="13">
      <c r="A531" s="66"/>
      <c r="B531" s="66"/>
    </row>
    <row r="532" spans="1:2" ht="13">
      <c r="A532" s="66"/>
      <c r="B532" s="66"/>
    </row>
    <row r="533" spans="1:2" ht="13">
      <c r="A533" s="66"/>
      <c r="B533" s="66"/>
    </row>
    <row r="534" spans="1:2" ht="13">
      <c r="A534" s="66"/>
      <c r="B534" s="66"/>
    </row>
    <row r="535" spans="1:2" ht="13">
      <c r="A535" s="66"/>
      <c r="B535" s="66"/>
    </row>
    <row r="536" spans="1:2" ht="13">
      <c r="A536" s="66"/>
      <c r="B536" s="66"/>
    </row>
    <row r="537" spans="1:2" ht="13">
      <c r="A537" s="66"/>
      <c r="B537" s="66"/>
    </row>
    <row r="538" spans="1:2" ht="13">
      <c r="A538" s="66"/>
      <c r="B538" s="66"/>
    </row>
    <row r="539" spans="1:2" ht="13">
      <c r="A539" s="66"/>
      <c r="B539" s="66"/>
    </row>
    <row r="540" spans="1:2" ht="13">
      <c r="A540" s="66"/>
      <c r="B540" s="66"/>
    </row>
    <row r="541" spans="1:2" ht="13">
      <c r="A541" s="66"/>
      <c r="B541" s="66"/>
    </row>
    <row r="542" spans="1:2" ht="13">
      <c r="A542" s="66"/>
      <c r="B542" s="66"/>
    </row>
    <row r="543" spans="1:2" ht="13">
      <c r="A543" s="66"/>
      <c r="B543" s="66"/>
    </row>
    <row r="544" spans="1:2" ht="13">
      <c r="A544" s="66"/>
      <c r="B544" s="66"/>
    </row>
    <row r="545" spans="1:2" ht="13">
      <c r="A545" s="66"/>
      <c r="B545" s="66"/>
    </row>
    <row r="546" spans="1:2" ht="13">
      <c r="A546" s="66"/>
      <c r="B546" s="66"/>
    </row>
    <row r="547" spans="1:2" ht="13">
      <c r="A547" s="66"/>
      <c r="B547" s="66"/>
    </row>
    <row r="548" spans="1:2" ht="13">
      <c r="A548" s="66"/>
      <c r="B548" s="66"/>
    </row>
    <row r="549" spans="1:2" ht="13">
      <c r="A549" s="66"/>
      <c r="B549" s="66"/>
    </row>
    <row r="550" spans="1:2" ht="13">
      <c r="A550" s="66"/>
      <c r="B550" s="66"/>
    </row>
    <row r="551" spans="1:2" ht="13">
      <c r="A551" s="66"/>
      <c r="B551" s="66"/>
    </row>
    <row r="552" spans="1:2" ht="13">
      <c r="A552" s="66"/>
      <c r="B552" s="66"/>
    </row>
    <row r="553" spans="1:2" ht="13">
      <c r="A553" s="66"/>
      <c r="B553" s="66"/>
    </row>
    <row r="554" spans="1:2" ht="13">
      <c r="A554" s="66"/>
      <c r="B554" s="66"/>
    </row>
    <row r="555" spans="1:2" ht="13">
      <c r="A555" s="66"/>
      <c r="B555" s="66"/>
    </row>
    <row r="556" spans="1:2" ht="13">
      <c r="A556" s="66"/>
      <c r="B556" s="66"/>
    </row>
    <row r="557" spans="1:2" ht="13">
      <c r="A557" s="66"/>
      <c r="B557" s="66"/>
    </row>
    <row r="558" spans="1:2" ht="13">
      <c r="A558" s="66"/>
      <c r="B558" s="66"/>
    </row>
    <row r="559" spans="1:2" ht="13">
      <c r="A559" s="66"/>
      <c r="B559" s="66"/>
    </row>
    <row r="560" spans="1:2" ht="13">
      <c r="A560" s="66"/>
      <c r="B560" s="66"/>
    </row>
    <row r="561" spans="1:2" ht="13">
      <c r="A561" s="66"/>
      <c r="B561" s="66"/>
    </row>
    <row r="562" spans="1:2" ht="13">
      <c r="A562" s="66"/>
      <c r="B562" s="66"/>
    </row>
    <row r="563" spans="1:2" ht="13">
      <c r="A563" s="66"/>
      <c r="B563" s="66"/>
    </row>
    <row r="564" spans="1:2" ht="13">
      <c r="A564" s="66"/>
      <c r="B564" s="66"/>
    </row>
    <row r="565" spans="1:2" ht="13">
      <c r="A565" s="66"/>
      <c r="B565" s="66"/>
    </row>
    <row r="566" spans="1:2" ht="13">
      <c r="A566" s="66"/>
      <c r="B566" s="66"/>
    </row>
    <row r="567" spans="1:2" ht="13">
      <c r="A567" s="66"/>
      <c r="B567" s="66"/>
    </row>
    <row r="568" spans="1:2" ht="13">
      <c r="A568" s="66"/>
      <c r="B568" s="66"/>
    </row>
    <row r="569" spans="1:2" ht="13">
      <c r="A569" s="66"/>
      <c r="B569" s="66"/>
    </row>
    <row r="570" spans="1:2" ht="13">
      <c r="A570" s="66"/>
      <c r="B570" s="66"/>
    </row>
    <row r="571" spans="1:2" ht="13">
      <c r="A571" s="66"/>
      <c r="B571" s="66"/>
    </row>
    <row r="572" spans="1:2" ht="13">
      <c r="A572" s="66"/>
      <c r="B572" s="66"/>
    </row>
    <row r="573" spans="1:2" ht="13">
      <c r="A573" s="66"/>
      <c r="B573" s="66"/>
    </row>
    <row r="574" spans="1:2" ht="13">
      <c r="A574" s="66"/>
      <c r="B574" s="66"/>
    </row>
    <row r="575" spans="1:2" ht="13">
      <c r="A575" s="66"/>
      <c r="B575" s="66"/>
    </row>
    <row r="576" spans="1:2" ht="13">
      <c r="A576" s="66"/>
      <c r="B576" s="66"/>
    </row>
    <row r="577" spans="1:2" ht="13">
      <c r="A577" s="66"/>
      <c r="B577" s="66"/>
    </row>
    <row r="578" spans="1:2" ht="13">
      <c r="A578" s="66"/>
      <c r="B578" s="66"/>
    </row>
    <row r="579" spans="1:2" ht="13">
      <c r="A579" s="66"/>
      <c r="B579" s="66"/>
    </row>
    <row r="580" spans="1:2" ht="13">
      <c r="A580" s="66"/>
      <c r="B580" s="66"/>
    </row>
    <row r="581" spans="1:2" ht="13">
      <c r="A581" s="66"/>
      <c r="B581" s="66"/>
    </row>
    <row r="582" spans="1:2" ht="13">
      <c r="A582" s="66"/>
      <c r="B582" s="66"/>
    </row>
    <row r="583" spans="1:2" ht="13">
      <c r="A583" s="66"/>
      <c r="B583" s="66"/>
    </row>
    <row r="584" spans="1:2" ht="13">
      <c r="A584" s="66"/>
      <c r="B584" s="66"/>
    </row>
    <row r="585" spans="1:2" ht="13">
      <c r="A585" s="66"/>
      <c r="B585" s="66"/>
    </row>
    <row r="586" spans="1:2" ht="13">
      <c r="A586" s="66"/>
      <c r="B586" s="66"/>
    </row>
    <row r="587" spans="1:2" ht="13">
      <c r="A587" s="66"/>
      <c r="B587" s="66"/>
    </row>
    <row r="588" spans="1:2" ht="13">
      <c r="A588" s="66"/>
      <c r="B588" s="66"/>
    </row>
    <row r="589" spans="1:2" ht="13">
      <c r="A589" s="66"/>
      <c r="B589" s="66"/>
    </row>
    <row r="590" spans="1:2" ht="13">
      <c r="A590" s="66"/>
      <c r="B590" s="66"/>
    </row>
    <row r="591" spans="1:2" ht="13">
      <c r="A591" s="66"/>
      <c r="B591" s="66"/>
    </row>
    <row r="592" spans="1:2" ht="13">
      <c r="A592" s="66"/>
      <c r="B592" s="66"/>
    </row>
    <row r="593" spans="1:2" ht="13">
      <c r="A593" s="66"/>
      <c r="B593" s="66"/>
    </row>
    <row r="594" spans="1:2" ht="13">
      <c r="A594" s="66"/>
      <c r="B594" s="66"/>
    </row>
    <row r="595" spans="1:2" ht="13">
      <c r="A595" s="66"/>
      <c r="B595" s="66"/>
    </row>
    <row r="596" spans="1:2" ht="13">
      <c r="A596" s="66"/>
      <c r="B596" s="66"/>
    </row>
    <row r="597" spans="1:2" ht="13">
      <c r="A597" s="66"/>
      <c r="B597" s="66"/>
    </row>
    <row r="598" spans="1:2" ht="13">
      <c r="A598" s="66"/>
      <c r="B598" s="66"/>
    </row>
    <row r="599" spans="1:2" ht="13">
      <c r="A599" s="66"/>
      <c r="B599" s="66"/>
    </row>
    <row r="600" spans="1:2" ht="13">
      <c r="A600" s="66"/>
      <c r="B600" s="66"/>
    </row>
    <row r="601" spans="1:2" ht="13">
      <c r="A601" s="66"/>
      <c r="B601" s="66"/>
    </row>
    <row r="602" spans="1:2" ht="13">
      <c r="A602" s="66"/>
      <c r="B602" s="66"/>
    </row>
    <row r="603" spans="1:2" ht="13">
      <c r="A603" s="66"/>
      <c r="B603" s="66"/>
    </row>
    <row r="604" spans="1:2" ht="13">
      <c r="A604" s="66"/>
      <c r="B604" s="66"/>
    </row>
    <row r="605" spans="1:2" ht="13">
      <c r="A605" s="66"/>
      <c r="B605" s="66"/>
    </row>
    <row r="606" spans="1:2" ht="13">
      <c r="A606" s="66"/>
      <c r="B606" s="66"/>
    </row>
    <row r="607" spans="1:2" ht="13">
      <c r="A607" s="66"/>
      <c r="B607" s="66"/>
    </row>
    <row r="608" spans="1:2" ht="13">
      <c r="A608" s="66"/>
      <c r="B608" s="66"/>
    </row>
    <row r="609" spans="1:2" ht="13">
      <c r="A609" s="66"/>
      <c r="B609" s="66"/>
    </row>
    <row r="610" spans="1:2" ht="13">
      <c r="A610" s="66"/>
      <c r="B610" s="66"/>
    </row>
    <row r="611" spans="1:2" ht="13">
      <c r="A611" s="66"/>
      <c r="B611" s="66"/>
    </row>
    <row r="612" spans="1:2" ht="13">
      <c r="A612" s="66"/>
      <c r="B612" s="66"/>
    </row>
    <row r="613" spans="1:2" ht="13">
      <c r="A613" s="66"/>
      <c r="B613" s="66"/>
    </row>
    <row r="614" spans="1:2" ht="13">
      <c r="A614" s="66"/>
      <c r="B614" s="66"/>
    </row>
    <row r="615" spans="1:2" ht="13">
      <c r="A615" s="66"/>
      <c r="B615" s="66"/>
    </row>
    <row r="616" spans="1:2" ht="13">
      <c r="A616" s="66"/>
      <c r="B616" s="66"/>
    </row>
    <row r="617" spans="1:2" ht="13">
      <c r="A617" s="66"/>
      <c r="B617" s="66"/>
    </row>
    <row r="618" spans="1:2" ht="13">
      <c r="A618" s="66"/>
      <c r="B618" s="66"/>
    </row>
    <row r="619" spans="1:2" ht="13">
      <c r="A619" s="66"/>
      <c r="B619" s="66"/>
    </row>
    <row r="620" spans="1:2" ht="13">
      <c r="A620" s="66"/>
      <c r="B620" s="66"/>
    </row>
    <row r="621" spans="1:2" ht="13">
      <c r="A621" s="66"/>
      <c r="B621" s="66"/>
    </row>
    <row r="622" spans="1:2" ht="13">
      <c r="A622" s="66"/>
      <c r="B622" s="66"/>
    </row>
    <row r="623" spans="1:2" ht="13">
      <c r="A623" s="66"/>
      <c r="B623" s="66"/>
    </row>
    <row r="624" spans="1:2" ht="13">
      <c r="A624" s="66"/>
      <c r="B624" s="66"/>
    </row>
    <row r="625" spans="1:2" ht="13">
      <c r="A625" s="66"/>
      <c r="B625" s="66"/>
    </row>
    <row r="626" spans="1:2" ht="13">
      <c r="A626" s="66"/>
      <c r="B626" s="66"/>
    </row>
    <row r="627" spans="1:2" ht="13">
      <c r="A627" s="66"/>
      <c r="B627" s="66"/>
    </row>
    <row r="628" spans="1:2" ht="13">
      <c r="A628" s="66"/>
      <c r="B628" s="66"/>
    </row>
    <row r="629" spans="1:2" ht="13">
      <c r="A629" s="66"/>
      <c r="B629" s="66"/>
    </row>
    <row r="630" spans="1:2" ht="13">
      <c r="A630" s="66"/>
      <c r="B630" s="66"/>
    </row>
    <row r="631" spans="1:2" ht="13">
      <c r="A631" s="66"/>
      <c r="B631" s="66"/>
    </row>
    <row r="632" spans="1:2" ht="13">
      <c r="A632" s="66"/>
      <c r="B632" s="66"/>
    </row>
    <row r="633" spans="1:2" ht="13">
      <c r="A633" s="66"/>
      <c r="B633" s="66"/>
    </row>
    <row r="634" spans="1:2" ht="13">
      <c r="A634" s="66"/>
      <c r="B634" s="66"/>
    </row>
    <row r="635" spans="1:2" ht="13">
      <c r="A635" s="66"/>
      <c r="B635" s="66"/>
    </row>
    <row r="636" spans="1:2" ht="13">
      <c r="A636" s="66"/>
      <c r="B636" s="66"/>
    </row>
    <row r="637" spans="1:2" ht="13">
      <c r="A637" s="66"/>
      <c r="B637" s="66"/>
    </row>
    <row r="638" spans="1:2" ht="13">
      <c r="A638" s="66"/>
      <c r="B638" s="66"/>
    </row>
    <row r="639" spans="1:2" ht="13">
      <c r="A639" s="66"/>
      <c r="B639" s="66"/>
    </row>
    <row r="640" spans="1:2" ht="13">
      <c r="A640" s="66"/>
      <c r="B640" s="66"/>
    </row>
    <row r="641" spans="1:2" ht="13">
      <c r="A641" s="66"/>
      <c r="B641" s="66"/>
    </row>
    <row r="642" spans="1:2" ht="13">
      <c r="A642" s="66"/>
      <c r="B642" s="66"/>
    </row>
    <row r="643" spans="1:2" ht="13">
      <c r="A643" s="66"/>
      <c r="B643" s="66"/>
    </row>
    <row r="644" spans="1:2" ht="13">
      <c r="A644" s="66"/>
      <c r="B644" s="66"/>
    </row>
    <row r="645" spans="1:2" ht="13">
      <c r="A645" s="66"/>
      <c r="B645" s="66"/>
    </row>
    <row r="646" spans="1:2" ht="13">
      <c r="A646" s="66"/>
      <c r="B646" s="66"/>
    </row>
    <row r="647" spans="1:2" ht="13">
      <c r="A647" s="66"/>
      <c r="B647" s="66"/>
    </row>
    <row r="648" spans="1:2" ht="13">
      <c r="A648" s="66"/>
      <c r="B648" s="66"/>
    </row>
    <row r="649" spans="1:2" ht="13">
      <c r="A649" s="66"/>
      <c r="B649" s="66"/>
    </row>
    <row r="650" spans="1:2" ht="13">
      <c r="A650" s="66"/>
      <c r="B650" s="66"/>
    </row>
    <row r="651" spans="1:2" ht="13">
      <c r="A651" s="66"/>
      <c r="B651" s="66"/>
    </row>
    <row r="652" spans="1:2" ht="13">
      <c r="A652" s="66"/>
      <c r="B652" s="66"/>
    </row>
    <row r="653" spans="1:2" ht="13">
      <c r="A653" s="66"/>
      <c r="B653" s="66"/>
    </row>
    <row r="654" spans="1:2" ht="13">
      <c r="A654" s="66"/>
      <c r="B654" s="66"/>
    </row>
    <row r="655" spans="1:2" ht="13">
      <c r="A655" s="66"/>
      <c r="B655" s="66"/>
    </row>
    <row r="656" spans="1:2" ht="13">
      <c r="A656" s="66"/>
      <c r="B656" s="66"/>
    </row>
    <row r="657" spans="1:2" ht="13">
      <c r="A657" s="66"/>
      <c r="B657" s="66"/>
    </row>
    <row r="658" spans="1:2" ht="13">
      <c r="A658" s="66"/>
      <c r="B658" s="66"/>
    </row>
    <row r="659" spans="1:2" ht="13">
      <c r="A659" s="66"/>
      <c r="B659" s="66"/>
    </row>
    <row r="660" spans="1:2" ht="13">
      <c r="A660" s="66"/>
      <c r="B660" s="66"/>
    </row>
    <row r="661" spans="1:2" ht="13">
      <c r="A661" s="66"/>
      <c r="B661" s="66"/>
    </row>
    <row r="662" spans="1:2" ht="13">
      <c r="A662" s="66"/>
      <c r="B662" s="66"/>
    </row>
    <row r="663" spans="1:2" ht="13">
      <c r="A663" s="66"/>
      <c r="B663" s="66"/>
    </row>
    <row r="664" spans="1:2" ht="13">
      <c r="A664" s="66"/>
      <c r="B664" s="66"/>
    </row>
    <row r="665" spans="1:2" ht="13">
      <c r="A665" s="66"/>
      <c r="B665" s="66"/>
    </row>
    <row r="666" spans="1:2" ht="13">
      <c r="A666" s="66"/>
      <c r="B666" s="66"/>
    </row>
    <row r="667" spans="1:2" ht="13">
      <c r="A667" s="66"/>
      <c r="B667" s="66"/>
    </row>
    <row r="668" spans="1:2" ht="13">
      <c r="A668" s="66"/>
      <c r="B668" s="66"/>
    </row>
    <row r="669" spans="1:2" ht="13">
      <c r="A669" s="66"/>
      <c r="B669" s="66"/>
    </row>
    <row r="670" spans="1:2" ht="13">
      <c r="A670" s="66"/>
      <c r="B670" s="66"/>
    </row>
    <row r="671" spans="1:2" ht="13">
      <c r="A671" s="66"/>
      <c r="B671" s="66"/>
    </row>
    <row r="672" spans="1:2" ht="13">
      <c r="A672" s="66"/>
      <c r="B672" s="66"/>
    </row>
    <row r="673" spans="1:2" ht="13">
      <c r="A673" s="66"/>
      <c r="B673" s="66"/>
    </row>
    <row r="674" spans="1:2" ht="13">
      <c r="A674" s="66"/>
      <c r="B674" s="66"/>
    </row>
    <row r="675" spans="1:2" ht="13">
      <c r="A675" s="66"/>
      <c r="B675" s="66"/>
    </row>
    <row r="676" spans="1:2" ht="13">
      <c r="A676" s="66"/>
      <c r="B676" s="66"/>
    </row>
    <row r="677" spans="1:2" ht="13">
      <c r="A677" s="66"/>
      <c r="B677" s="66"/>
    </row>
    <row r="678" spans="1:2" ht="13">
      <c r="A678" s="66"/>
      <c r="B678" s="66"/>
    </row>
    <row r="679" spans="1:2" ht="13">
      <c r="A679" s="66"/>
      <c r="B679" s="66"/>
    </row>
    <row r="680" spans="1:2" ht="13">
      <c r="A680" s="66"/>
      <c r="B680" s="66"/>
    </row>
    <row r="681" spans="1:2" ht="13">
      <c r="A681" s="66"/>
      <c r="B681" s="66"/>
    </row>
    <row r="682" spans="1:2" ht="13">
      <c r="A682" s="66"/>
      <c r="B682" s="66"/>
    </row>
    <row r="683" spans="1:2" ht="13">
      <c r="A683" s="66"/>
      <c r="B683" s="66"/>
    </row>
    <row r="684" spans="1:2" ht="13">
      <c r="A684" s="66"/>
      <c r="B684" s="66"/>
    </row>
    <row r="685" spans="1:2" ht="13">
      <c r="A685" s="66"/>
      <c r="B685" s="66"/>
    </row>
    <row r="686" spans="1:2" ht="13">
      <c r="A686" s="66"/>
      <c r="B686" s="66"/>
    </row>
    <row r="687" spans="1:2" ht="13">
      <c r="A687" s="66"/>
      <c r="B687" s="66"/>
    </row>
    <row r="688" spans="1:2" ht="13">
      <c r="A688" s="66"/>
      <c r="B688" s="66"/>
    </row>
    <row r="689" spans="1:2" ht="13">
      <c r="A689" s="66"/>
      <c r="B689" s="66"/>
    </row>
    <row r="690" spans="1:2" ht="13">
      <c r="A690" s="66"/>
      <c r="B690" s="66"/>
    </row>
    <row r="691" spans="1:2" ht="13">
      <c r="A691" s="66"/>
      <c r="B691" s="66"/>
    </row>
    <row r="692" spans="1:2" ht="13">
      <c r="A692" s="66"/>
      <c r="B692" s="66"/>
    </row>
    <row r="693" spans="1:2" ht="13">
      <c r="A693" s="66"/>
      <c r="B693" s="66"/>
    </row>
    <row r="694" spans="1:2" ht="13">
      <c r="A694" s="66"/>
      <c r="B694" s="66"/>
    </row>
    <row r="695" spans="1:2" ht="13">
      <c r="A695" s="66"/>
      <c r="B695" s="66"/>
    </row>
    <row r="696" spans="1:2" ht="13">
      <c r="A696" s="66"/>
      <c r="B696" s="66"/>
    </row>
    <row r="697" spans="1:2" ht="13">
      <c r="A697" s="66"/>
      <c r="B697" s="66"/>
    </row>
    <row r="698" spans="1:2" ht="13">
      <c r="A698" s="66"/>
      <c r="B698" s="66"/>
    </row>
    <row r="699" spans="1:2" ht="13">
      <c r="A699" s="66"/>
      <c r="B699" s="66"/>
    </row>
    <row r="700" spans="1:2" ht="13">
      <c r="A700" s="66"/>
      <c r="B700" s="66"/>
    </row>
    <row r="701" spans="1:2" ht="13">
      <c r="A701" s="66"/>
      <c r="B701" s="66"/>
    </row>
    <row r="702" spans="1:2" ht="13">
      <c r="A702" s="66"/>
      <c r="B702" s="66"/>
    </row>
    <row r="703" spans="1:2" ht="13">
      <c r="A703" s="66"/>
      <c r="B703" s="66"/>
    </row>
    <row r="704" spans="1:2" ht="13">
      <c r="A704" s="66"/>
      <c r="B704" s="66"/>
    </row>
    <row r="705" spans="1:2" ht="13">
      <c r="A705" s="66"/>
      <c r="B705" s="66"/>
    </row>
    <row r="706" spans="1:2" ht="13">
      <c r="A706" s="66"/>
      <c r="B706" s="66"/>
    </row>
    <row r="707" spans="1:2" ht="13">
      <c r="A707" s="66"/>
      <c r="B707" s="66"/>
    </row>
    <row r="708" spans="1:2" ht="13">
      <c r="A708" s="66"/>
      <c r="B708" s="66"/>
    </row>
    <row r="709" spans="1:2" ht="13">
      <c r="A709" s="66"/>
      <c r="B709" s="66"/>
    </row>
    <row r="710" spans="1:2" ht="13">
      <c r="A710" s="66"/>
      <c r="B710" s="66"/>
    </row>
    <row r="711" spans="1:2" ht="13">
      <c r="A711" s="66"/>
      <c r="B711" s="66"/>
    </row>
    <row r="712" spans="1:2" ht="13">
      <c r="A712" s="66"/>
      <c r="B712" s="66"/>
    </row>
    <row r="713" spans="1:2" ht="13">
      <c r="A713" s="66"/>
      <c r="B713" s="66"/>
    </row>
    <row r="714" spans="1:2" ht="13">
      <c r="A714" s="66"/>
      <c r="B714" s="66"/>
    </row>
    <row r="715" spans="1:2" ht="13">
      <c r="A715" s="66"/>
      <c r="B715" s="66"/>
    </row>
    <row r="716" spans="1:2" ht="13">
      <c r="A716" s="66"/>
      <c r="B716" s="66"/>
    </row>
    <row r="717" spans="1:2" ht="13">
      <c r="A717" s="66"/>
      <c r="B717" s="66"/>
    </row>
    <row r="718" spans="1:2" ht="13">
      <c r="A718" s="66"/>
      <c r="B718" s="66"/>
    </row>
    <row r="719" spans="1:2" ht="13">
      <c r="A719" s="66"/>
      <c r="B719" s="66"/>
    </row>
    <row r="720" spans="1:2" ht="13">
      <c r="A720" s="66"/>
      <c r="B720" s="66"/>
    </row>
    <row r="721" spans="1:2" ht="13">
      <c r="A721" s="66"/>
      <c r="B721" s="66"/>
    </row>
    <row r="722" spans="1:2" ht="13">
      <c r="A722" s="66"/>
      <c r="B722" s="66"/>
    </row>
    <row r="723" spans="1:2" ht="13">
      <c r="A723" s="66"/>
      <c r="B723" s="66"/>
    </row>
    <row r="724" spans="1:2" ht="13">
      <c r="A724" s="66"/>
      <c r="B724" s="66"/>
    </row>
    <row r="725" spans="1:2" ht="13">
      <c r="A725" s="66"/>
      <c r="B725" s="66"/>
    </row>
    <row r="726" spans="1:2" ht="13">
      <c r="A726" s="66"/>
      <c r="B726" s="66"/>
    </row>
    <row r="727" spans="1:2" ht="13">
      <c r="A727" s="66"/>
      <c r="B727" s="66"/>
    </row>
    <row r="728" spans="1:2" ht="13">
      <c r="A728" s="66"/>
      <c r="B728" s="66"/>
    </row>
    <row r="729" spans="1:2" ht="13">
      <c r="A729" s="66"/>
      <c r="B729" s="66"/>
    </row>
    <row r="730" spans="1:2" ht="13">
      <c r="A730" s="66"/>
      <c r="B730" s="66"/>
    </row>
    <row r="731" spans="1:2" ht="13">
      <c r="A731" s="66"/>
      <c r="B731" s="66"/>
    </row>
    <row r="732" spans="1:2" ht="13">
      <c r="A732" s="66"/>
      <c r="B732" s="66"/>
    </row>
    <row r="733" spans="1:2" ht="13">
      <c r="A733" s="66"/>
      <c r="B733" s="66"/>
    </row>
    <row r="734" spans="1:2" ht="13">
      <c r="A734" s="66"/>
      <c r="B734" s="66"/>
    </row>
    <row r="735" spans="1:2" ht="13">
      <c r="A735" s="66"/>
      <c r="B735" s="66"/>
    </row>
    <row r="736" spans="1:2" ht="13">
      <c r="A736" s="66"/>
      <c r="B736" s="66"/>
    </row>
    <row r="737" spans="1:2" ht="13">
      <c r="A737" s="66"/>
      <c r="B737" s="66"/>
    </row>
    <row r="738" spans="1:2" ht="13">
      <c r="A738" s="66"/>
      <c r="B738" s="66"/>
    </row>
    <row r="739" spans="1:2" ht="13">
      <c r="A739" s="66"/>
      <c r="B739" s="66"/>
    </row>
    <row r="740" spans="1:2" ht="13">
      <c r="A740" s="66"/>
      <c r="B740" s="66"/>
    </row>
    <row r="741" spans="1:2" ht="13">
      <c r="A741" s="66"/>
      <c r="B741" s="66"/>
    </row>
    <row r="742" spans="1:2" ht="13">
      <c r="A742" s="66"/>
      <c r="B742" s="66"/>
    </row>
    <row r="743" spans="1:2" ht="13">
      <c r="A743" s="66"/>
      <c r="B743" s="66"/>
    </row>
    <row r="744" spans="1:2" ht="13">
      <c r="A744" s="66"/>
      <c r="B744" s="66"/>
    </row>
    <row r="745" spans="1:2" ht="13">
      <c r="A745" s="66"/>
      <c r="B745" s="66"/>
    </row>
    <row r="746" spans="1:2" ht="13">
      <c r="A746" s="66"/>
      <c r="B746" s="66"/>
    </row>
    <row r="747" spans="1:2" ht="13">
      <c r="A747" s="66"/>
      <c r="B747" s="66"/>
    </row>
    <row r="748" spans="1:2" ht="13">
      <c r="A748" s="66"/>
      <c r="B748" s="66"/>
    </row>
    <row r="749" spans="1:2" ht="13">
      <c r="A749" s="66"/>
      <c r="B749" s="66"/>
    </row>
    <row r="750" spans="1:2" ht="13">
      <c r="A750" s="66"/>
      <c r="B750" s="66"/>
    </row>
    <row r="751" spans="1:2" ht="13">
      <c r="A751" s="66"/>
      <c r="B751" s="66"/>
    </row>
    <row r="752" spans="1:2" ht="13">
      <c r="A752" s="66"/>
      <c r="B752" s="66"/>
    </row>
    <row r="753" spans="1:2" ht="13">
      <c r="A753" s="66"/>
      <c r="B753" s="66"/>
    </row>
    <row r="754" spans="1:2" ht="13">
      <c r="A754" s="66"/>
      <c r="B754" s="66"/>
    </row>
    <row r="755" spans="1:2" ht="13">
      <c r="A755" s="66"/>
      <c r="B755" s="66"/>
    </row>
    <row r="756" spans="1:2" ht="13">
      <c r="A756" s="66"/>
      <c r="B756" s="66"/>
    </row>
    <row r="757" spans="1:2" ht="13">
      <c r="A757" s="66"/>
      <c r="B757" s="66"/>
    </row>
    <row r="758" spans="1:2" ht="13">
      <c r="A758" s="66"/>
      <c r="B758" s="66"/>
    </row>
    <row r="759" spans="1:2" ht="13">
      <c r="A759" s="66"/>
      <c r="B759" s="66"/>
    </row>
    <row r="760" spans="1:2" ht="13">
      <c r="A760" s="66"/>
      <c r="B760" s="66"/>
    </row>
    <row r="761" spans="1:2" ht="13">
      <c r="A761" s="66"/>
      <c r="B761" s="66"/>
    </row>
    <row r="762" spans="1:2" ht="13">
      <c r="A762" s="66"/>
      <c r="B762" s="66"/>
    </row>
    <row r="763" spans="1:2" ht="13">
      <c r="A763" s="66"/>
      <c r="B763" s="66"/>
    </row>
    <row r="764" spans="1:2" ht="13">
      <c r="A764" s="66"/>
      <c r="B764" s="66"/>
    </row>
    <row r="765" spans="1:2" ht="13">
      <c r="A765" s="66"/>
      <c r="B765" s="66"/>
    </row>
    <row r="766" spans="1:2" ht="13">
      <c r="A766" s="66"/>
      <c r="B766" s="66"/>
    </row>
    <row r="767" spans="1:2" ht="13">
      <c r="A767" s="66"/>
      <c r="B767" s="66"/>
    </row>
    <row r="768" spans="1:2" ht="13">
      <c r="A768" s="66"/>
      <c r="B768" s="66"/>
    </row>
    <row r="769" spans="1:2" ht="13">
      <c r="A769" s="66"/>
      <c r="B769" s="66"/>
    </row>
    <row r="770" spans="1:2" ht="13">
      <c r="A770" s="66"/>
      <c r="B770" s="66"/>
    </row>
    <row r="771" spans="1:2" ht="13">
      <c r="A771" s="66"/>
      <c r="B771" s="66"/>
    </row>
    <row r="772" spans="1:2" ht="13">
      <c r="A772" s="66"/>
      <c r="B772" s="66"/>
    </row>
    <row r="773" spans="1:2" ht="13">
      <c r="A773" s="66"/>
      <c r="B773" s="66"/>
    </row>
    <row r="774" spans="1:2" ht="13">
      <c r="A774" s="66"/>
      <c r="B774" s="66"/>
    </row>
    <row r="775" spans="1:2" ht="13">
      <c r="A775" s="66"/>
      <c r="B775" s="66"/>
    </row>
    <row r="776" spans="1:2" ht="13">
      <c r="A776" s="66"/>
      <c r="B776" s="66"/>
    </row>
    <row r="777" spans="1:2" ht="13">
      <c r="A777" s="66"/>
      <c r="B777" s="66"/>
    </row>
    <row r="778" spans="1:2" ht="13">
      <c r="A778" s="66"/>
      <c r="B778" s="66"/>
    </row>
    <row r="779" spans="1:2" ht="13">
      <c r="A779" s="66"/>
      <c r="B779" s="66"/>
    </row>
    <row r="780" spans="1:2" ht="13">
      <c r="A780" s="66"/>
      <c r="B780" s="66"/>
    </row>
    <row r="781" spans="1:2" ht="13">
      <c r="A781" s="66"/>
      <c r="B781" s="66"/>
    </row>
    <row r="782" spans="1:2" ht="13">
      <c r="A782" s="66"/>
      <c r="B782" s="66"/>
    </row>
    <row r="783" spans="1:2" ht="13">
      <c r="A783" s="66"/>
      <c r="B783" s="66"/>
    </row>
    <row r="784" spans="1:2" ht="13">
      <c r="A784" s="66"/>
      <c r="B784" s="66"/>
    </row>
    <row r="785" spans="1:2" ht="13">
      <c r="A785" s="66"/>
      <c r="B785" s="66"/>
    </row>
    <row r="786" spans="1:2" ht="13">
      <c r="A786" s="66"/>
      <c r="B786" s="66"/>
    </row>
    <row r="787" spans="1:2" ht="13">
      <c r="A787" s="66"/>
      <c r="B787" s="66"/>
    </row>
    <row r="788" spans="1:2" ht="13">
      <c r="A788" s="66"/>
      <c r="B788" s="66"/>
    </row>
    <row r="789" spans="1:2" ht="13">
      <c r="A789" s="66"/>
      <c r="B789" s="66"/>
    </row>
    <row r="790" spans="1:2" ht="13">
      <c r="A790" s="66"/>
      <c r="B790" s="66"/>
    </row>
    <row r="791" spans="1:2" ht="13">
      <c r="A791" s="66"/>
      <c r="B791" s="66"/>
    </row>
    <row r="792" spans="1:2" ht="13">
      <c r="A792" s="66"/>
      <c r="B792" s="66"/>
    </row>
    <row r="793" spans="1:2" ht="13">
      <c r="A793" s="66"/>
      <c r="B793" s="66"/>
    </row>
    <row r="794" spans="1:2" ht="13">
      <c r="A794" s="66"/>
      <c r="B794" s="66"/>
    </row>
    <row r="795" spans="1:2" ht="13">
      <c r="A795" s="66"/>
      <c r="B795" s="66"/>
    </row>
    <row r="796" spans="1:2" ht="13">
      <c r="A796" s="66"/>
      <c r="B796" s="66"/>
    </row>
    <row r="797" spans="1:2" ht="13">
      <c r="A797" s="66"/>
      <c r="B797" s="66"/>
    </row>
    <row r="798" spans="1:2" ht="13">
      <c r="A798" s="66"/>
      <c r="B798" s="66"/>
    </row>
    <row r="799" spans="1:2" ht="13">
      <c r="A799" s="66"/>
      <c r="B799" s="66"/>
    </row>
    <row r="800" spans="1:2" ht="13">
      <c r="A800" s="66"/>
      <c r="B800" s="66"/>
    </row>
    <row r="801" spans="1:2" ht="13">
      <c r="A801" s="66"/>
      <c r="B801" s="66"/>
    </row>
    <row r="802" spans="1:2" ht="13">
      <c r="A802" s="66"/>
      <c r="B802" s="66"/>
    </row>
    <row r="803" spans="1:2" ht="13">
      <c r="A803" s="66"/>
      <c r="B803" s="66"/>
    </row>
    <row r="804" spans="1:2" ht="13">
      <c r="A804" s="66"/>
      <c r="B804" s="66"/>
    </row>
    <row r="805" spans="1:2" ht="13">
      <c r="A805" s="66"/>
      <c r="B805" s="66"/>
    </row>
    <row r="806" spans="1:2" ht="13">
      <c r="A806" s="66"/>
      <c r="B806" s="66"/>
    </row>
    <row r="807" spans="1:2" ht="13">
      <c r="A807" s="66"/>
      <c r="B807" s="66"/>
    </row>
    <row r="808" spans="1:2" ht="13">
      <c r="A808" s="66"/>
      <c r="B808" s="66"/>
    </row>
    <row r="809" spans="1:2" ht="13">
      <c r="A809" s="66"/>
      <c r="B809" s="66"/>
    </row>
    <row r="810" spans="1:2" ht="13">
      <c r="A810" s="66"/>
      <c r="B810" s="66"/>
    </row>
    <row r="811" spans="1:2" ht="13">
      <c r="A811" s="66"/>
      <c r="B811" s="66"/>
    </row>
    <row r="812" spans="1:2" ht="13">
      <c r="A812" s="66"/>
      <c r="B812" s="66"/>
    </row>
    <row r="813" spans="1:2" ht="13">
      <c r="A813" s="66"/>
      <c r="B813" s="66"/>
    </row>
    <row r="814" spans="1:2" ht="13">
      <c r="A814" s="66"/>
      <c r="B814" s="66"/>
    </row>
    <row r="815" spans="1:2" ht="13">
      <c r="A815" s="66"/>
      <c r="B815" s="66"/>
    </row>
    <row r="816" spans="1:2" ht="13">
      <c r="A816" s="66"/>
      <c r="B816" s="66"/>
    </row>
    <row r="817" spans="1:2" ht="13">
      <c r="A817" s="66"/>
      <c r="B817" s="66"/>
    </row>
    <row r="818" spans="1:2" ht="13">
      <c r="A818" s="66"/>
      <c r="B818" s="66"/>
    </row>
    <row r="819" spans="1:2" ht="13">
      <c r="A819" s="66"/>
      <c r="B819" s="66"/>
    </row>
    <row r="820" spans="1:2" ht="13">
      <c r="A820" s="66"/>
      <c r="B820" s="66"/>
    </row>
    <row r="821" spans="1:2" ht="13">
      <c r="A821" s="66"/>
      <c r="B821" s="66"/>
    </row>
    <row r="822" spans="1:2" ht="13">
      <c r="A822" s="66"/>
      <c r="B822" s="66"/>
    </row>
    <row r="823" spans="1:2" ht="13">
      <c r="A823" s="66"/>
      <c r="B823" s="66"/>
    </row>
    <row r="824" spans="1:2" ht="13">
      <c r="A824" s="66"/>
      <c r="B824" s="66"/>
    </row>
    <row r="825" spans="1:2" ht="13">
      <c r="A825" s="66"/>
      <c r="B825" s="66"/>
    </row>
    <row r="826" spans="1:2" ht="13">
      <c r="A826" s="66"/>
      <c r="B826" s="66"/>
    </row>
    <row r="827" spans="1:2" ht="13">
      <c r="A827" s="66"/>
      <c r="B827" s="66"/>
    </row>
    <row r="828" spans="1:2" ht="13">
      <c r="A828" s="66"/>
      <c r="B828" s="66"/>
    </row>
    <row r="829" spans="1:2" ht="13">
      <c r="A829" s="66"/>
      <c r="B829" s="66"/>
    </row>
    <row r="830" spans="1:2" ht="13">
      <c r="A830" s="66"/>
      <c r="B830" s="66"/>
    </row>
    <row r="831" spans="1:2" ht="13">
      <c r="A831" s="66"/>
      <c r="B831" s="66"/>
    </row>
    <row r="832" spans="1:2" ht="13">
      <c r="A832" s="66"/>
      <c r="B832" s="66"/>
    </row>
    <row r="833" spans="1:2" ht="13">
      <c r="A833" s="66"/>
      <c r="B833" s="66"/>
    </row>
    <row r="834" spans="1:2" ht="13">
      <c r="A834" s="66"/>
      <c r="B834" s="66"/>
    </row>
    <row r="835" spans="1:2" ht="13">
      <c r="A835" s="66"/>
      <c r="B835" s="66"/>
    </row>
    <row r="836" spans="1:2" ht="13">
      <c r="A836" s="66"/>
      <c r="B836" s="66"/>
    </row>
    <row r="837" spans="1:2" ht="13">
      <c r="A837" s="66"/>
      <c r="B837" s="66"/>
    </row>
    <row r="838" spans="1:2" ht="13">
      <c r="A838" s="66"/>
      <c r="B838" s="66"/>
    </row>
    <row r="839" spans="1:2" ht="13">
      <c r="A839" s="66"/>
      <c r="B839" s="66"/>
    </row>
    <row r="840" spans="1:2" ht="13">
      <c r="A840" s="66"/>
      <c r="B840" s="66"/>
    </row>
    <row r="841" spans="1:2" ht="13">
      <c r="A841" s="66"/>
      <c r="B841" s="66"/>
    </row>
    <row r="842" spans="1:2" ht="13">
      <c r="A842" s="66"/>
      <c r="B842" s="66"/>
    </row>
    <row r="843" spans="1:2" ht="13">
      <c r="A843" s="66"/>
      <c r="B843" s="66"/>
    </row>
    <row r="844" spans="1:2" ht="13">
      <c r="A844" s="66"/>
      <c r="B844" s="66"/>
    </row>
    <row r="845" spans="1:2" ht="13">
      <c r="A845" s="66"/>
      <c r="B845" s="66"/>
    </row>
    <row r="846" spans="1:2" ht="13">
      <c r="A846" s="66"/>
      <c r="B846" s="66"/>
    </row>
    <row r="847" spans="1:2" ht="13">
      <c r="A847" s="66"/>
      <c r="B847" s="66"/>
    </row>
    <row r="848" spans="1:2" ht="13">
      <c r="A848" s="66"/>
      <c r="B848" s="66"/>
    </row>
    <row r="849" spans="1:2" ht="13">
      <c r="A849" s="66"/>
      <c r="B849" s="66"/>
    </row>
    <row r="850" spans="1:2" ht="13">
      <c r="A850" s="66"/>
      <c r="B850" s="66"/>
    </row>
    <row r="851" spans="1:2" ht="13">
      <c r="A851" s="66"/>
      <c r="B851" s="66"/>
    </row>
    <row r="852" spans="1:2" ht="13">
      <c r="A852" s="66"/>
      <c r="B852" s="66"/>
    </row>
    <row r="853" spans="1:2" ht="13">
      <c r="A853" s="66"/>
      <c r="B853" s="66"/>
    </row>
    <row r="854" spans="1:2" ht="13">
      <c r="A854" s="66"/>
      <c r="B854" s="66"/>
    </row>
    <row r="855" spans="1:2" ht="13">
      <c r="A855" s="66"/>
      <c r="B855" s="66"/>
    </row>
    <row r="856" spans="1:2" ht="13">
      <c r="A856" s="66"/>
      <c r="B856" s="66"/>
    </row>
    <row r="857" spans="1:2" ht="13">
      <c r="A857" s="66"/>
      <c r="B857" s="66"/>
    </row>
    <row r="858" spans="1:2" ht="13">
      <c r="A858" s="66"/>
      <c r="B858" s="66"/>
    </row>
    <row r="859" spans="1:2" ht="13">
      <c r="A859" s="66"/>
      <c r="B859" s="66"/>
    </row>
    <row r="860" spans="1:2" ht="13">
      <c r="A860" s="66"/>
      <c r="B860" s="66"/>
    </row>
    <row r="861" spans="1:2" ht="13">
      <c r="A861" s="66"/>
      <c r="B861" s="66"/>
    </row>
    <row r="862" spans="1:2" ht="13">
      <c r="A862" s="66"/>
      <c r="B862" s="66"/>
    </row>
    <row r="863" spans="1:2" ht="13">
      <c r="A863" s="66"/>
      <c r="B863" s="66"/>
    </row>
    <row r="864" spans="1:2" ht="13">
      <c r="A864" s="66"/>
      <c r="B864" s="66"/>
    </row>
    <row r="865" spans="1:2" ht="13">
      <c r="A865" s="66"/>
      <c r="B865" s="66"/>
    </row>
    <row r="866" spans="1:2" ht="13">
      <c r="A866" s="66"/>
      <c r="B866" s="66"/>
    </row>
    <row r="867" spans="1:2" ht="13">
      <c r="A867" s="66"/>
      <c r="B867" s="66"/>
    </row>
    <row r="868" spans="1:2" ht="13">
      <c r="A868" s="66"/>
      <c r="B868" s="66"/>
    </row>
    <row r="869" spans="1:2" ht="13">
      <c r="A869" s="66"/>
      <c r="B869" s="66"/>
    </row>
    <row r="870" spans="1:2" ht="13">
      <c r="A870" s="66"/>
      <c r="B870" s="66"/>
    </row>
    <row r="871" spans="1:2" ht="13">
      <c r="A871" s="66"/>
      <c r="B871" s="66"/>
    </row>
    <row r="872" spans="1:2" ht="13">
      <c r="A872" s="66"/>
      <c r="B872" s="66"/>
    </row>
    <row r="873" spans="1:2" ht="13">
      <c r="A873" s="66"/>
      <c r="B873" s="66"/>
    </row>
    <row r="874" spans="1:2" ht="13">
      <c r="A874" s="66"/>
      <c r="B874" s="66"/>
    </row>
    <row r="875" spans="1:2" ht="13">
      <c r="A875" s="66"/>
      <c r="B875" s="66"/>
    </row>
    <row r="876" spans="1:2" ht="13">
      <c r="A876" s="66"/>
      <c r="B876" s="66"/>
    </row>
    <row r="877" spans="1:2" ht="13">
      <c r="A877" s="66"/>
      <c r="B877" s="66"/>
    </row>
    <row r="878" spans="1:2" ht="13">
      <c r="A878" s="66"/>
      <c r="B878" s="66"/>
    </row>
    <row r="879" spans="1:2" ht="13">
      <c r="A879" s="66"/>
      <c r="B879" s="66"/>
    </row>
    <row r="880" spans="1:2" ht="13">
      <c r="A880" s="66"/>
      <c r="B880" s="66"/>
    </row>
    <row r="881" spans="1:2" ht="13">
      <c r="A881" s="66"/>
      <c r="B881" s="66"/>
    </row>
    <row r="882" spans="1:2" ht="13">
      <c r="A882" s="66"/>
      <c r="B882" s="66"/>
    </row>
    <row r="883" spans="1:2" ht="13">
      <c r="A883" s="66"/>
      <c r="B883" s="66"/>
    </row>
    <row r="884" spans="1:2" ht="13">
      <c r="A884" s="66"/>
      <c r="B884" s="66"/>
    </row>
    <row r="885" spans="1:2" ht="13">
      <c r="A885" s="66"/>
      <c r="B885" s="66"/>
    </row>
    <row r="886" spans="1:2" ht="13">
      <c r="A886" s="66"/>
      <c r="B886" s="66"/>
    </row>
    <row r="887" spans="1:2" ht="13">
      <c r="A887" s="66"/>
      <c r="B887" s="66"/>
    </row>
    <row r="888" spans="1:2" ht="13">
      <c r="A888" s="66"/>
      <c r="B888" s="66"/>
    </row>
    <row r="889" spans="1:2" ht="13">
      <c r="A889" s="66"/>
      <c r="B889" s="66"/>
    </row>
    <row r="890" spans="1:2" ht="13">
      <c r="A890" s="66"/>
      <c r="B890" s="66"/>
    </row>
    <row r="891" spans="1:2" ht="13">
      <c r="A891" s="66"/>
      <c r="B891" s="66"/>
    </row>
    <row r="892" spans="1:2" ht="13">
      <c r="A892" s="66"/>
      <c r="B892" s="66"/>
    </row>
    <row r="893" spans="1:2" ht="13">
      <c r="A893" s="66"/>
      <c r="B893" s="66"/>
    </row>
    <row r="894" spans="1:2" ht="13">
      <c r="A894" s="66"/>
      <c r="B894" s="66"/>
    </row>
    <row r="895" spans="1:2" ht="13">
      <c r="A895" s="66"/>
      <c r="B895" s="66"/>
    </row>
    <row r="896" spans="1:2" ht="13">
      <c r="A896" s="66"/>
      <c r="B896" s="66"/>
    </row>
    <row r="897" spans="1:2" ht="13">
      <c r="A897" s="66"/>
      <c r="B897" s="66"/>
    </row>
    <row r="898" spans="1:2" ht="13">
      <c r="A898" s="66"/>
      <c r="B898" s="66"/>
    </row>
    <row r="899" spans="1:2" ht="13">
      <c r="A899" s="66"/>
      <c r="B899" s="66"/>
    </row>
    <row r="900" spans="1:2" ht="13">
      <c r="A900" s="66"/>
      <c r="B900" s="66"/>
    </row>
    <row r="901" spans="1:2" ht="13">
      <c r="A901" s="66"/>
      <c r="B901" s="66"/>
    </row>
    <row r="902" spans="1:2" ht="13">
      <c r="A902" s="66"/>
      <c r="B902" s="66"/>
    </row>
    <row r="903" spans="1:2" ht="13">
      <c r="A903" s="66"/>
      <c r="B903" s="66"/>
    </row>
    <row r="904" spans="1:2" ht="13">
      <c r="A904" s="66"/>
      <c r="B904" s="66"/>
    </row>
    <row r="905" spans="1:2" ht="13">
      <c r="A905" s="66"/>
      <c r="B905" s="66"/>
    </row>
    <row r="906" spans="1:2" ht="13">
      <c r="A906" s="66"/>
      <c r="B906" s="66"/>
    </row>
    <row r="907" spans="1:2" ht="13">
      <c r="A907" s="66"/>
      <c r="B907" s="66"/>
    </row>
    <row r="908" spans="1:2" ht="13">
      <c r="A908" s="66"/>
      <c r="B908" s="66"/>
    </row>
    <row r="909" spans="1:2" ht="13">
      <c r="A909" s="66"/>
      <c r="B909" s="66"/>
    </row>
    <row r="910" spans="1:2" ht="13">
      <c r="A910" s="66"/>
      <c r="B910" s="66"/>
    </row>
    <row r="911" spans="1:2" ht="13">
      <c r="A911" s="66"/>
      <c r="B911" s="66"/>
    </row>
    <row r="912" spans="1:2" ht="13">
      <c r="A912" s="66"/>
      <c r="B912" s="66"/>
    </row>
    <row r="913" spans="1:2" ht="13">
      <c r="A913" s="66"/>
      <c r="B913" s="66"/>
    </row>
    <row r="914" spans="1:2" ht="13">
      <c r="A914" s="66"/>
      <c r="B914" s="66"/>
    </row>
    <row r="915" spans="1:2" ht="13">
      <c r="A915" s="66"/>
      <c r="B915" s="66"/>
    </row>
    <row r="916" spans="1:2" ht="13">
      <c r="A916" s="66"/>
      <c r="B916" s="66"/>
    </row>
    <row r="917" spans="1:2" ht="13">
      <c r="A917" s="66"/>
      <c r="B917" s="66"/>
    </row>
    <row r="918" spans="1:2" ht="13">
      <c r="A918" s="66"/>
      <c r="B918" s="66"/>
    </row>
    <row r="919" spans="1:2" ht="13">
      <c r="A919" s="66"/>
      <c r="B919" s="66"/>
    </row>
    <row r="920" spans="1:2" ht="13">
      <c r="A920" s="66"/>
      <c r="B920" s="66"/>
    </row>
    <row r="921" spans="1:2" ht="13">
      <c r="A921" s="66"/>
      <c r="B921" s="66"/>
    </row>
    <row r="922" spans="1:2" ht="13">
      <c r="A922" s="66"/>
      <c r="B922" s="66"/>
    </row>
    <row r="923" spans="1:2" ht="13">
      <c r="A923" s="66"/>
      <c r="B923" s="66"/>
    </row>
    <row r="924" spans="1:2" ht="13">
      <c r="A924" s="66"/>
      <c r="B924" s="66"/>
    </row>
    <row r="925" spans="1:2" ht="13">
      <c r="A925" s="66"/>
      <c r="B925" s="66"/>
    </row>
    <row r="926" spans="1:2" ht="13">
      <c r="A926" s="66"/>
      <c r="B926" s="66"/>
    </row>
    <row r="927" spans="1:2" ht="13">
      <c r="A927" s="66"/>
      <c r="B927" s="66"/>
    </row>
    <row r="928" spans="1:2" ht="13">
      <c r="A928" s="66"/>
      <c r="B928" s="66"/>
    </row>
    <row r="929" spans="1:2" ht="13">
      <c r="A929" s="66"/>
      <c r="B929" s="66"/>
    </row>
    <row r="930" spans="1:2" ht="13">
      <c r="A930" s="66"/>
      <c r="B930" s="66"/>
    </row>
    <row r="931" spans="1:2" ht="13">
      <c r="A931" s="66"/>
      <c r="B931" s="66"/>
    </row>
    <row r="932" spans="1:2" ht="13">
      <c r="A932" s="66"/>
      <c r="B932" s="66"/>
    </row>
    <row r="933" spans="1:2" ht="13">
      <c r="A933" s="66"/>
      <c r="B933" s="66"/>
    </row>
    <row r="934" spans="1:2" ht="13">
      <c r="A934" s="66"/>
      <c r="B934" s="66"/>
    </row>
    <row r="935" spans="1:2" ht="13">
      <c r="A935" s="66"/>
      <c r="B935" s="66"/>
    </row>
    <row r="936" spans="1:2" ht="13">
      <c r="A936" s="66"/>
      <c r="B936" s="66"/>
    </row>
    <row r="937" spans="1:2" ht="13">
      <c r="A937" s="66"/>
      <c r="B937" s="66"/>
    </row>
    <row r="938" spans="1:2" ht="13">
      <c r="A938" s="66"/>
      <c r="B938" s="66"/>
    </row>
    <row r="939" spans="1:2" ht="13">
      <c r="A939" s="66"/>
      <c r="B939" s="66"/>
    </row>
    <row r="940" spans="1:2" ht="13">
      <c r="A940" s="66"/>
      <c r="B940" s="66"/>
    </row>
    <row r="941" spans="1:2" ht="13">
      <c r="A941" s="66"/>
      <c r="B941" s="66"/>
    </row>
    <row r="942" spans="1:2" ht="13">
      <c r="A942" s="66"/>
      <c r="B942" s="66"/>
    </row>
    <row r="943" spans="1:2" ht="13">
      <c r="A943" s="66"/>
      <c r="B943" s="66"/>
    </row>
    <row r="944" spans="1:2" ht="13">
      <c r="A944" s="66"/>
      <c r="B944" s="66"/>
    </row>
    <row r="945" spans="1:2" ht="13">
      <c r="A945" s="66"/>
      <c r="B945" s="66"/>
    </row>
    <row r="946" spans="1:2" ht="13">
      <c r="A946" s="66"/>
      <c r="B946" s="66"/>
    </row>
    <row r="947" spans="1:2" ht="13">
      <c r="A947" s="66"/>
      <c r="B947" s="66"/>
    </row>
    <row r="948" spans="1:2" ht="13">
      <c r="A948" s="66"/>
      <c r="B948" s="66"/>
    </row>
    <row r="949" spans="1:2" ht="13">
      <c r="A949" s="66"/>
      <c r="B949" s="66"/>
    </row>
    <row r="950" spans="1:2" ht="13">
      <c r="A950" s="66"/>
      <c r="B950" s="66"/>
    </row>
    <row r="951" spans="1:2" ht="13">
      <c r="A951" s="66"/>
      <c r="B951" s="66"/>
    </row>
    <row r="952" spans="1:2" ht="13">
      <c r="A952" s="66"/>
      <c r="B952" s="66"/>
    </row>
    <row r="953" spans="1:2" ht="13">
      <c r="A953" s="66"/>
      <c r="B953" s="66"/>
    </row>
    <row r="954" spans="1:2" ht="13">
      <c r="A954" s="66"/>
      <c r="B954" s="66"/>
    </row>
    <row r="955" spans="1:2" ht="13">
      <c r="A955" s="66"/>
      <c r="B955" s="66"/>
    </row>
    <row r="956" spans="1:2" ht="13">
      <c r="A956" s="66"/>
      <c r="B956" s="66"/>
    </row>
    <row r="957" spans="1:2" ht="13">
      <c r="A957" s="66"/>
      <c r="B957" s="66"/>
    </row>
    <row r="958" spans="1:2" ht="13">
      <c r="A958" s="66"/>
      <c r="B958" s="66"/>
    </row>
    <row r="959" spans="1:2" ht="13">
      <c r="A959" s="66"/>
      <c r="B959" s="66"/>
    </row>
    <row r="960" spans="1:2" ht="13">
      <c r="A960" s="66"/>
      <c r="B960" s="66"/>
    </row>
    <row r="961" spans="1:2" ht="13">
      <c r="A961" s="66"/>
      <c r="B961" s="66"/>
    </row>
    <row r="962" spans="1:2" ht="13">
      <c r="A962" s="66"/>
      <c r="B962" s="66"/>
    </row>
    <row r="963" spans="1:2" ht="13">
      <c r="A963" s="66"/>
      <c r="B963" s="66"/>
    </row>
    <row r="964" spans="1:2" ht="13">
      <c r="A964" s="66"/>
      <c r="B964" s="66"/>
    </row>
    <row r="965" spans="1:2" ht="13">
      <c r="A965" s="66"/>
      <c r="B965" s="66"/>
    </row>
    <row r="966" spans="1:2" ht="13">
      <c r="A966" s="66"/>
      <c r="B966" s="66"/>
    </row>
    <row r="967" spans="1:2" ht="13">
      <c r="A967" s="66"/>
      <c r="B967" s="66"/>
    </row>
    <row r="968" spans="1:2" ht="13">
      <c r="A968" s="66"/>
      <c r="B968" s="66"/>
    </row>
    <row r="969" spans="1:2" ht="13">
      <c r="A969" s="66"/>
      <c r="B969" s="66"/>
    </row>
    <row r="970" spans="1:2" ht="13">
      <c r="A970" s="66"/>
      <c r="B970" s="66"/>
    </row>
    <row r="971" spans="1:2" ht="13">
      <c r="A971" s="66"/>
      <c r="B971" s="66"/>
    </row>
    <row r="972" spans="1:2" ht="13">
      <c r="A972" s="66"/>
      <c r="B972" s="66"/>
    </row>
    <row r="973" spans="1:2" ht="13">
      <c r="A973" s="66"/>
      <c r="B973" s="66"/>
    </row>
    <row r="974" spans="1:2" ht="13">
      <c r="A974" s="66"/>
      <c r="B974" s="66"/>
    </row>
    <row r="975" spans="1:2" ht="13">
      <c r="A975" s="66"/>
      <c r="B975" s="66"/>
    </row>
    <row r="976" spans="1:2" ht="13">
      <c r="A976" s="66"/>
      <c r="B976" s="66"/>
    </row>
    <row r="977" spans="1:2" ht="13">
      <c r="A977" s="66"/>
      <c r="B977" s="66"/>
    </row>
    <row r="978" spans="1:2" ht="13">
      <c r="A978" s="66"/>
      <c r="B978" s="66"/>
    </row>
    <row r="979" spans="1:2" ht="13">
      <c r="A979" s="66"/>
      <c r="B979" s="66"/>
    </row>
    <row r="980" spans="1:2" ht="13">
      <c r="A980" s="66"/>
      <c r="B980" s="66"/>
    </row>
    <row r="981" spans="1:2" ht="13">
      <c r="A981" s="66"/>
      <c r="B981" s="66"/>
    </row>
    <row r="982" spans="1:2" ht="13">
      <c r="A982" s="66"/>
      <c r="B982" s="66"/>
    </row>
    <row r="983" spans="1:2" ht="13">
      <c r="A983" s="66"/>
      <c r="B983" s="66"/>
    </row>
    <row r="984" spans="1:2" ht="13">
      <c r="A984" s="66"/>
      <c r="B984" s="66"/>
    </row>
    <row r="985" spans="1:2" ht="13">
      <c r="A985" s="66"/>
      <c r="B985" s="66"/>
    </row>
    <row r="986" spans="1:2" ht="13">
      <c r="A986" s="66"/>
      <c r="B986" s="66"/>
    </row>
    <row r="987" spans="1:2" ht="13">
      <c r="A987" s="66"/>
      <c r="B987" s="66"/>
    </row>
    <row r="988" spans="1:2" ht="13">
      <c r="A988" s="66"/>
      <c r="B988" s="66"/>
    </row>
    <row r="989" spans="1:2" ht="13">
      <c r="A989" s="66"/>
      <c r="B989" s="66"/>
    </row>
    <row r="990" spans="1:2" ht="13">
      <c r="A990" s="66"/>
      <c r="B990" s="66"/>
    </row>
    <row r="991" spans="1:2" ht="13">
      <c r="A991" s="66"/>
      <c r="B991" s="66"/>
    </row>
    <row r="992" spans="1:2" ht="13">
      <c r="A992" s="66"/>
      <c r="B992" s="66"/>
    </row>
    <row r="993" spans="1:2" ht="13">
      <c r="A993" s="66"/>
      <c r="B993" s="66"/>
    </row>
    <row r="994" spans="1:2" ht="13">
      <c r="A994" s="66"/>
      <c r="B994" s="66"/>
    </row>
    <row r="995" spans="1:2" ht="13">
      <c r="A995" s="66"/>
      <c r="B995" s="66"/>
    </row>
    <row r="996" spans="1:2" ht="13">
      <c r="A996" s="66"/>
      <c r="B996" s="66"/>
    </row>
    <row r="997" spans="1:2" ht="13">
      <c r="A997" s="66"/>
      <c r="B997" s="66"/>
    </row>
    <row r="998" spans="1:2" ht="13">
      <c r="A998" s="66"/>
      <c r="B998" s="66"/>
    </row>
    <row r="999" spans="1:2" ht="13">
      <c r="A999" s="66"/>
      <c r="B999" s="66"/>
    </row>
    <row r="1000" spans="1:2" ht="13">
      <c r="A1000" s="66"/>
      <c r="B1000" s="6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topLeftCell="A121" workbookViewId="0">
      <selection activeCell="E96" sqref="E96"/>
    </sheetView>
  </sheetViews>
  <sheetFormatPr baseColWidth="10" defaultColWidth="12.6640625" defaultRowHeight="15.75" customHeight="1"/>
  <cols>
    <col min="1" max="1" width="17.83203125" customWidth="1"/>
    <col min="3" max="3" width="16.83203125" customWidth="1"/>
    <col min="4" max="4" width="14.6640625" customWidth="1"/>
    <col min="5" max="5" width="14.83203125" customWidth="1"/>
    <col min="6" max="7" width="17.6640625" customWidth="1"/>
    <col min="8" max="8" width="21.1640625" customWidth="1"/>
    <col min="9" max="9" width="23.6640625" customWidth="1"/>
    <col min="10" max="10" width="24.83203125" customWidth="1"/>
  </cols>
  <sheetData>
    <row r="1" spans="1:9" ht="15.75" customHeight="1">
      <c r="A1" s="87" t="s">
        <v>148</v>
      </c>
      <c r="B1" s="87" t="s">
        <v>149</v>
      </c>
      <c r="C1" s="98" t="s">
        <v>150</v>
      </c>
      <c r="D1" s="61"/>
      <c r="E1" s="73" t="s">
        <v>124</v>
      </c>
      <c r="F1" s="73" t="s">
        <v>125</v>
      </c>
      <c r="G1" s="73" t="s">
        <v>126</v>
      </c>
      <c r="H1" s="73" t="s">
        <v>127</v>
      </c>
      <c r="I1" s="61"/>
    </row>
    <row r="2" spans="1:9" ht="15.75" customHeight="1">
      <c r="A2" s="86" t="s">
        <v>151</v>
      </c>
      <c r="B2" s="86" t="s">
        <v>152</v>
      </c>
      <c r="C2" s="99">
        <v>90</v>
      </c>
      <c r="D2" s="61"/>
      <c r="E2" s="45">
        <f t="shared" ref="E2:E44" si="0">125*0.2/$C$46*C2</f>
        <v>5.9260429835651079E-2</v>
      </c>
      <c r="F2" s="45">
        <f t="shared" ref="F2:F44" si="1">E2/(1-0.5)</f>
        <v>0.11852085967130216</v>
      </c>
      <c r="G2" s="45">
        <f t="shared" ref="G2:G44" si="2">F2/0.5%</f>
        <v>23.70417193426043</v>
      </c>
      <c r="H2" s="45">
        <f t="shared" ref="H2:H44" si="3">G2/0.2</f>
        <v>118.52085967130215</v>
      </c>
      <c r="I2" s="61"/>
    </row>
    <row r="3" spans="1:9" ht="15.75" customHeight="1">
      <c r="A3" s="100"/>
      <c r="B3" s="92" t="s">
        <v>153</v>
      </c>
      <c r="C3" s="101">
        <v>780</v>
      </c>
      <c r="D3" s="61"/>
      <c r="E3" s="45">
        <f t="shared" si="0"/>
        <v>0.51359039190897604</v>
      </c>
      <c r="F3" s="45">
        <f t="shared" si="1"/>
        <v>1.0271807838179521</v>
      </c>
      <c r="G3" s="45">
        <f t="shared" si="2"/>
        <v>205.43615676359042</v>
      </c>
      <c r="H3" s="45">
        <f t="shared" si="3"/>
        <v>1027.180783817952</v>
      </c>
      <c r="I3" s="61"/>
    </row>
    <row r="4" spans="1:9" ht="15.75" customHeight="1">
      <c r="A4" s="100"/>
      <c r="B4" s="92" t="s">
        <v>154</v>
      </c>
      <c r="C4" s="101"/>
      <c r="D4" s="61"/>
      <c r="E4" s="45">
        <f t="shared" si="0"/>
        <v>0</v>
      </c>
      <c r="F4" s="45">
        <f t="shared" si="1"/>
        <v>0</v>
      </c>
      <c r="G4" s="45">
        <f t="shared" si="2"/>
        <v>0</v>
      </c>
      <c r="H4" s="45">
        <f t="shared" si="3"/>
        <v>0</v>
      </c>
      <c r="I4" s="61"/>
    </row>
    <row r="5" spans="1:9" ht="15.75" customHeight="1">
      <c r="A5" s="100"/>
      <c r="B5" s="92" t="s">
        <v>155</v>
      </c>
      <c r="C5" s="101">
        <v>22558</v>
      </c>
      <c r="D5" s="61"/>
      <c r="E5" s="45">
        <f t="shared" si="0"/>
        <v>14.853297513695745</v>
      </c>
      <c r="F5" s="45">
        <f t="shared" si="1"/>
        <v>29.70659502739149</v>
      </c>
      <c r="G5" s="45">
        <f t="shared" si="2"/>
        <v>5941.3190054782981</v>
      </c>
      <c r="H5" s="45">
        <f t="shared" si="3"/>
        <v>29706.59502739149</v>
      </c>
      <c r="I5" s="61"/>
    </row>
    <row r="6" spans="1:9" ht="15.75" customHeight="1">
      <c r="A6" s="100"/>
      <c r="B6" s="92" t="s">
        <v>156</v>
      </c>
      <c r="C6" s="101">
        <v>67</v>
      </c>
      <c r="D6" s="61"/>
      <c r="E6" s="45">
        <f t="shared" si="0"/>
        <v>4.4116097766540248E-2</v>
      </c>
      <c r="F6" s="45">
        <f t="shared" si="1"/>
        <v>8.8232195533080496E-2</v>
      </c>
      <c r="G6" s="45">
        <f t="shared" si="2"/>
        <v>17.6464391066161</v>
      </c>
      <c r="H6" s="45">
        <f t="shared" si="3"/>
        <v>88.2321955330805</v>
      </c>
      <c r="I6" s="61"/>
    </row>
    <row r="7" spans="1:9" ht="15.75" customHeight="1">
      <c r="A7" s="100"/>
      <c r="B7" s="92" t="s">
        <v>157</v>
      </c>
      <c r="C7" s="101">
        <v>566</v>
      </c>
      <c r="D7" s="61"/>
      <c r="E7" s="45">
        <f t="shared" si="0"/>
        <v>0.37268225874420569</v>
      </c>
      <c r="F7" s="45">
        <f t="shared" si="1"/>
        <v>0.74536451748841137</v>
      </c>
      <c r="G7" s="45">
        <f t="shared" si="2"/>
        <v>149.07290349768226</v>
      </c>
      <c r="H7" s="45">
        <f t="shared" si="3"/>
        <v>745.36451748841125</v>
      </c>
      <c r="I7" s="61"/>
    </row>
    <row r="8" spans="1:9" ht="15.75" customHeight="1">
      <c r="A8" s="100"/>
      <c r="B8" s="92" t="s">
        <v>158</v>
      </c>
      <c r="C8" s="101"/>
      <c r="D8" s="61"/>
      <c r="E8" s="45">
        <f t="shared" si="0"/>
        <v>0</v>
      </c>
      <c r="F8" s="45">
        <f t="shared" si="1"/>
        <v>0</v>
      </c>
      <c r="G8" s="45">
        <f t="shared" si="2"/>
        <v>0</v>
      </c>
      <c r="H8" s="45">
        <f t="shared" si="3"/>
        <v>0</v>
      </c>
      <c r="I8" s="61"/>
    </row>
    <row r="9" spans="1:9" ht="15.75" customHeight="1">
      <c r="A9" s="100"/>
      <c r="B9" s="92" t="s">
        <v>159</v>
      </c>
      <c r="C9" s="101">
        <v>321</v>
      </c>
      <c r="D9" s="61"/>
      <c r="E9" s="45">
        <f t="shared" si="0"/>
        <v>0.2113621997471555</v>
      </c>
      <c r="F9" s="45">
        <f t="shared" si="1"/>
        <v>0.42272439949431101</v>
      </c>
      <c r="G9" s="45">
        <f t="shared" si="2"/>
        <v>84.544879898862206</v>
      </c>
      <c r="H9" s="45">
        <f t="shared" si="3"/>
        <v>422.724399494311</v>
      </c>
      <c r="I9" s="61"/>
    </row>
    <row r="10" spans="1:9" ht="15.75" customHeight="1">
      <c r="A10" s="100"/>
      <c r="B10" s="92" t="s">
        <v>160</v>
      </c>
      <c r="C10" s="101">
        <v>171</v>
      </c>
      <c r="D10" s="61"/>
      <c r="E10" s="45">
        <f t="shared" si="0"/>
        <v>0.11259481668773705</v>
      </c>
      <c r="F10" s="45">
        <f t="shared" si="1"/>
        <v>0.2251896333754741</v>
      </c>
      <c r="G10" s="45">
        <f t="shared" si="2"/>
        <v>45.037926675094816</v>
      </c>
      <c r="H10" s="45">
        <f t="shared" si="3"/>
        <v>225.18963337547407</v>
      </c>
      <c r="I10" s="61"/>
    </row>
    <row r="11" spans="1:9" ht="15.75" customHeight="1">
      <c r="A11" s="100"/>
      <c r="B11" s="92" t="s">
        <v>161</v>
      </c>
      <c r="C11" s="101"/>
      <c r="D11" s="61"/>
      <c r="E11" s="45">
        <f t="shared" si="0"/>
        <v>0</v>
      </c>
      <c r="F11" s="45">
        <f t="shared" si="1"/>
        <v>0</v>
      </c>
      <c r="G11" s="45">
        <f t="shared" si="2"/>
        <v>0</v>
      </c>
      <c r="H11" s="45">
        <f t="shared" si="3"/>
        <v>0</v>
      </c>
      <c r="I11" s="61"/>
    </row>
    <row r="12" spans="1:9" ht="15.75" customHeight="1">
      <c r="A12" s="100"/>
      <c r="B12" s="92" t="s">
        <v>162</v>
      </c>
      <c r="C12" s="101">
        <v>498</v>
      </c>
      <c r="D12" s="61"/>
      <c r="E12" s="45">
        <f t="shared" si="0"/>
        <v>0.32790771175726929</v>
      </c>
      <c r="F12" s="45">
        <f t="shared" si="1"/>
        <v>0.65581542351453859</v>
      </c>
      <c r="G12" s="45">
        <f t="shared" si="2"/>
        <v>131.16308470290772</v>
      </c>
      <c r="H12" s="45">
        <f t="shared" si="3"/>
        <v>655.81542351453857</v>
      </c>
      <c r="I12" s="61"/>
    </row>
    <row r="13" spans="1:9" ht="15.75" customHeight="1">
      <c r="A13" s="100"/>
      <c r="B13" s="92" t="s">
        <v>163</v>
      </c>
      <c r="C13" s="101"/>
      <c r="D13" s="61"/>
      <c r="E13" s="45">
        <f t="shared" si="0"/>
        <v>0</v>
      </c>
      <c r="F13" s="45">
        <f t="shared" si="1"/>
        <v>0</v>
      </c>
      <c r="G13" s="45">
        <f t="shared" si="2"/>
        <v>0</v>
      </c>
      <c r="H13" s="45">
        <f t="shared" si="3"/>
        <v>0</v>
      </c>
      <c r="I13" s="61"/>
    </row>
    <row r="14" spans="1:9" ht="15.75" customHeight="1">
      <c r="A14" s="100"/>
      <c r="B14" s="92" t="s">
        <v>164</v>
      </c>
      <c r="C14" s="101"/>
      <c r="D14" s="61"/>
      <c r="E14" s="45">
        <f t="shared" si="0"/>
        <v>0</v>
      </c>
      <c r="F14" s="45">
        <f t="shared" si="1"/>
        <v>0</v>
      </c>
      <c r="G14" s="45">
        <f t="shared" si="2"/>
        <v>0</v>
      </c>
      <c r="H14" s="45">
        <f t="shared" si="3"/>
        <v>0</v>
      </c>
      <c r="I14" s="61"/>
    </row>
    <row r="15" spans="1:9" ht="15.75" customHeight="1">
      <c r="A15" s="100"/>
      <c r="B15" s="92" t="s">
        <v>165</v>
      </c>
      <c r="C15" s="101">
        <v>0</v>
      </c>
      <c r="D15" s="61"/>
      <c r="E15" s="45">
        <f t="shared" si="0"/>
        <v>0</v>
      </c>
      <c r="F15" s="45">
        <f t="shared" si="1"/>
        <v>0</v>
      </c>
      <c r="G15" s="45">
        <f t="shared" si="2"/>
        <v>0</v>
      </c>
      <c r="H15" s="45">
        <f t="shared" si="3"/>
        <v>0</v>
      </c>
      <c r="I15" s="61"/>
    </row>
    <row r="16" spans="1:9" ht="15.75" customHeight="1">
      <c r="A16" s="100"/>
      <c r="B16" s="92" t="s">
        <v>166</v>
      </c>
      <c r="C16" s="101">
        <v>90</v>
      </c>
      <c r="D16" s="61"/>
      <c r="E16" s="45">
        <f t="shared" si="0"/>
        <v>5.9260429835651079E-2</v>
      </c>
      <c r="F16" s="45">
        <f t="shared" si="1"/>
        <v>0.11852085967130216</v>
      </c>
      <c r="G16" s="45">
        <f t="shared" si="2"/>
        <v>23.70417193426043</v>
      </c>
      <c r="H16" s="45">
        <f t="shared" si="3"/>
        <v>118.52085967130215</v>
      </c>
      <c r="I16" s="61"/>
    </row>
    <row r="17" spans="1:9" ht="15.75" customHeight="1">
      <c r="A17" s="100"/>
      <c r="B17" s="92" t="s">
        <v>167</v>
      </c>
      <c r="C17" s="101"/>
      <c r="D17" s="61"/>
      <c r="E17" s="45">
        <f t="shared" si="0"/>
        <v>0</v>
      </c>
      <c r="F17" s="45">
        <f t="shared" si="1"/>
        <v>0</v>
      </c>
      <c r="G17" s="45">
        <f t="shared" si="2"/>
        <v>0</v>
      </c>
      <c r="H17" s="45">
        <f t="shared" si="3"/>
        <v>0</v>
      </c>
      <c r="I17" s="61"/>
    </row>
    <row r="18" spans="1:9" ht="15.75" customHeight="1">
      <c r="A18" s="100"/>
      <c r="B18" s="92" t="s">
        <v>168</v>
      </c>
      <c r="C18" s="101"/>
      <c r="D18" s="61"/>
      <c r="E18" s="45">
        <f t="shared" si="0"/>
        <v>0</v>
      </c>
      <c r="F18" s="45">
        <f t="shared" si="1"/>
        <v>0</v>
      </c>
      <c r="G18" s="45">
        <f t="shared" si="2"/>
        <v>0</v>
      </c>
      <c r="H18" s="45">
        <f t="shared" si="3"/>
        <v>0</v>
      </c>
      <c r="I18" s="61"/>
    </row>
    <row r="19" spans="1:9" ht="15.75" customHeight="1">
      <c r="A19" s="100"/>
      <c r="B19" s="92" t="s">
        <v>169</v>
      </c>
      <c r="C19" s="101">
        <v>3473</v>
      </c>
      <c r="D19" s="61"/>
      <c r="E19" s="45">
        <f t="shared" si="0"/>
        <v>2.2867941424357356</v>
      </c>
      <c r="F19" s="45">
        <f t="shared" si="1"/>
        <v>4.5735882848714713</v>
      </c>
      <c r="G19" s="45">
        <f t="shared" si="2"/>
        <v>914.71765697429419</v>
      </c>
      <c r="H19" s="45">
        <f t="shared" si="3"/>
        <v>4573.5882848714709</v>
      </c>
      <c r="I19" s="61"/>
    </row>
    <row r="20" spans="1:9" ht="15.75" customHeight="1">
      <c r="A20" s="100"/>
      <c r="B20" s="92" t="s">
        <v>170</v>
      </c>
      <c r="C20" s="101">
        <v>2641</v>
      </c>
      <c r="D20" s="61"/>
      <c r="E20" s="45">
        <f t="shared" si="0"/>
        <v>1.7389643910661612</v>
      </c>
      <c r="F20" s="45">
        <f t="shared" si="1"/>
        <v>3.4779287821323224</v>
      </c>
      <c r="G20" s="45">
        <f t="shared" si="2"/>
        <v>695.58575642646451</v>
      </c>
      <c r="H20" s="45">
        <f t="shared" si="3"/>
        <v>3477.9287821323223</v>
      </c>
      <c r="I20" s="61"/>
    </row>
    <row r="21" spans="1:9" ht="15.75" customHeight="1">
      <c r="A21" s="100"/>
      <c r="B21" s="92" t="s">
        <v>171</v>
      </c>
      <c r="C21" s="101">
        <v>150</v>
      </c>
      <c r="D21" s="61"/>
      <c r="E21" s="45">
        <f t="shared" si="0"/>
        <v>9.8767383059418457E-2</v>
      </c>
      <c r="F21" s="45">
        <f t="shared" si="1"/>
        <v>0.19753476611883691</v>
      </c>
      <c r="G21" s="45">
        <f t="shared" si="2"/>
        <v>39.506953223767383</v>
      </c>
      <c r="H21" s="45">
        <f t="shared" si="3"/>
        <v>197.5347661188369</v>
      </c>
      <c r="I21" s="61"/>
    </row>
    <row r="22" spans="1:9" ht="15.75" customHeight="1">
      <c r="A22" s="100"/>
      <c r="B22" s="92" t="s">
        <v>172</v>
      </c>
      <c r="C22" s="101">
        <v>98</v>
      </c>
      <c r="D22" s="61"/>
      <c r="E22" s="45">
        <f t="shared" si="0"/>
        <v>6.4528023598820067E-2</v>
      </c>
      <c r="F22" s="45">
        <f t="shared" si="1"/>
        <v>0.12905604719764013</v>
      </c>
      <c r="G22" s="45">
        <f t="shared" si="2"/>
        <v>25.811209439528024</v>
      </c>
      <c r="H22" s="45">
        <f t="shared" si="3"/>
        <v>129.05604719764011</v>
      </c>
      <c r="I22" s="61"/>
    </row>
    <row r="23" spans="1:9" ht="15.75" customHeight="1">
      <c r="A23" s="100"/>
      <c r="B23" s="92" t="s">
        <v>173</v>
      </c>
      <c r="C23" s="101"/>
      <c r="D23" s="61"/>
      <c r="E23" s="45">
        <f t="shared" si="0"/>
        <v>0</v>
      </c>
      <c r="F23" s="45">
        <f t="shared" si="1"/>
        <v>0</v>
      </c>
      <c r="G23" s="45">
        <f t="shared" si="2"/>
        <v>0</v>
      </c>
      <c r="H23" s="45">
        <f t="shared" si="3"/>
        <v>0</v>
      </c>
      <c r="I23" s="61"/>
    </row>
    <row r="24" spans="1:9" ht="15.75" customHeight="1">
      <c r="A24" s="100"/>
      <c r="B24" s="92" t="s">
        <v>174</v>
      </c>
      <c r="C24" s="101">
        <v>1355</v>
      </c>
      <c r="D24" s="61"/>
      <c r="E24" s="45">
        <f t="shared" si="0"/>
        <v>0.89219869363674675</v>
      </c>
      <c r="F24" s="45">
        <f t="shared" si="1"/>
        <v>1.7843973872734935</v>
      </c>
      <c r="G24" s="45">
        <f t="shared" si="2"/>
        <v>356.8794774546987</v>
      </c>
      <c r="H24" s="45">
        <f t="shared" si="3"/>
        <v>1784.3973872734935</v>
      </c>
      <c r="I24" s="61"/>
    </row>
    <row r="25" spans="1:9" ht="15.75" customHeight="1">
      <c r="A25" s="100"/>
      <c r="B25" s="92" t="s">
        <v>175</v>
      </c>
      <c r="C25" s="101"/>
      <c r="D25" s="61"/>
      <c r="E25" s="45">
        <f t="shared" si="0"/>
        <v>0</v>
      </c>
      <c r="F25" s="45">
        <f t="shared" si="1"/>
        <v>0</v>
      </c>
      <c r="G25" s="45">
        <f t="shared" si="2"/>
        <v>0</v>
      </c>
      <c r="H25" s="45">
        <f t="shared" si="3"/>
        <v>0</v>
      </c>
      <c r="I25" s="61"/>
    </row>
    <row r="26" spans="1:9" ht="15.75" customHeight="1">
      <c r="A26" s="100"/>
      <c r="B26" s="92" t="s">
        <v>176</v>
      </c>
      <c r="C26" s="101"/>
      <c r="D26" s="61"/>
      <c r="E26" s="45">
        <f t="shared" si="0"/>
        <v>0</v>
      </c>
      <c r="F26" s="45">
        <f t="shared" si="1"/>
        <v>0</v>
      </c>
      <c r="G26" s="45">
        <f t="shared" si="2"/>
        <v>0</v>
      </c>
      <c r="H26" s="45">
        <f t="shared" si="3"/>
        <v>0</v>
      </c>
      <c r="I26" s="61"/>
    </row>
    <row r="27" spans="1:9" ht="15.75" customHeight="1">
      <c r="A27" s="100"/>
      <c r="B27" s="92" t="s">
        <v>177</v>
      </c>
      <c r="C27" s="101"/>
      <c r="D27" s="61"/>
      <c r="E27" s="45">
        <f t="shared" si="0"/>
        <v>0</v>
      </c>
      <c r="F27" s="45">
        <f t="shared" si="1"/>
        <v>0</v>
      </c>
      <c r="G27" s="45">
        <f t="shared" si="2"/>
        <v>0</v>
      </c>
      <c r="H27" s="45">
        <f t="shared" si="3"/>
        <v>0</v>
      </c>
      <c r="I27" s="61"/>
    </row>
    <row r="28" spans="1:9" ht="15.75" customHeight="1">
      <c r="A28" s="100"/>
      <c r="B28" s="92" t="s">
        <v>178</v>
      </c>
      <c r="C28" s="101"/>
      <c r="D28" s="61"/>
      <c r="E28" s="45">
        <f t="shared" si="0"/>
        <v>0</v>
      </c>
      <c r="F28" s="45">
        <f t="shared" si="1"/>
        <v>0</v>
      </c>
      <c r="G28" s="45">
        <f t="shared" si="2"/>
        <v>0</v>
      </c>
      <c r="H28" s="45">
        <f t="shared" si="3"/>
        <v>0</v>
      </c>
      <c r="I28" s="61"/>
    </row>
    <row r="29" spans="1:9" ht="15.75" customHeight="1">
      <c r="A29" s="100"/>
      <c r="B29" s="92" t="s">
        <v>179</v>
      </c>
      <c r="C29" s="101">
        <v>406</v>
      </c>
      <c r="D29" s="61"/>
      <c r="E29" s="45">
        <f t="shared" si="0"/>
        <v>0.26733038348082599</v>
      </c>
      <c r="F29" s="45">
        <f t="shared" si="1"/>
        <v>0.53466076696165199</v>
      </c>
      <c r="G29" s="45">
        <f t="shared" si="2"/>
        <v>106.93215339233039</v>
      </c>
      <c r="H29" s="45">
        <f t="shared" si="3"/>
        <v>534.66076696165192</v>
      </c>
      <c r="I29" s="61"/>
    </row>
    <row r="30" spans="1:9" ht="15.75" customHeight="1">
      <c r="A30" s="100"/>
      <c r="B30" s="92" t="s">
        <v>180</v>
      </c>
      <c r="C30" s="101">
        <v>635</v>
      </c>
      <c r="D30" s="61"/>
      <c r="E30" s="45">
        <f t="shared" si="0"/>
        <v>0.41811525495153817</v>
      </c>
      <c r="F30" s="45">
        <f t="shared" si="1"/>
        <v>0.83623050990307635</v>
      </c>
      <c r="G30" s="45">
        <f t="shared" si="2"/>
        <v>167.24610198061526</v>
      </c>
      <c r="H30" s="45">
        <f t="shared" si="3"/>
        <v>836.23050990307627</v>
      </c>
      <c r="I30" s="61"/>
    </row>
    <row r="31" spans="1:9" ht="15.75" customHeight="1">
      <c r="A31" s="100"/>
      <c r="B31" s="92" t="s">
        <v>181</v>
      </c>
      <c r="C31" s="101"/>
      <c r="D31" s="61"/>
      <c r="E31" s="45">
        <f t="shared" si="0"/>
        <v>0</v>
      </c>
      <c r="F31" s="45">
        <f t="shared" si="1"/>
        <v>0</v>
      </c>
      <c r="G31" s="45">
        <f t="shared" si="2"/>
        <v>0</v>
      </c>
      <c r="H31" s="45">
        <f t="shared" si="3"/>
        <v>0</v>
      </c>
      <c r="I31" s="61"/>
    </row>
    <row r="32" spans="1:9" ht="15.75" customHeight="1">
      <c r="A32" s="100"/>
      <c r="B32" s="92" t="s">
        <v>182</v>
      </c>
      <c r="C32" s="101">
        <v>216</v>
      </c>
      <c r="D32" s="61"/>
      <c r="E32" s="45">
        <f t="shared" si="0"/>
        <v>0.14222503160556257</v>
      </c>
      <c r="F32" s="45">
        <f t="shared" si="1"/>
        <v>0.28445006321112515</v>
      </c>
      <c r="G32" s="45">
        <f t="shared" si="2"/>
        <v>56.890012642225031</v>
      </c>
      <c r="H32" s="45">
        <f t="shared" si="3"/>
        <v>284.45006321112515</v>
      </c>
      <c r="I32" s="61"/>
    </row>
    <row r="33" spans="1:9" ht="15.75" customHeight="1">
      <c r="A33" s="100"/>
      <c r="B33" s="92" t="s">
        <v>183</v>
      </c>
      <c r="C33" s="101"/>
      <c r="D33" s="61"/>
      <c r="E33" s="45">
        <f t="shared" si="0"/>
        <v>0</v>
      </c>
      <c r="F33" s="45">
        <f t="shared" si="1"/>
        <v>0</v>
      </c>
      <c r="G33" s="45">
        <f t="shared" si="2"/>
        <v>0</v>
      </c>
      <c r="H33" s="45">
        <f t="shared" si="3"/>
        <v>0</v>
      </c>
      <c r="I33" s="61"/>
    </row>
    <row r="34" spans="1:9" ht="15.75" customHeight="1">
      <c r="A34" s="100"/>
      <c r="B34" s="92" t="s">
        <v>184</v>
      </c>
      <c r="C34" s="101">
        <v>50</v>
      </c>
      <c r="D34" s="61"/>
      <c r="E34" s="45">
        <f t="shared" si="0"/>
        <v>3.2922461019806157E-2</v>
      </c>
      <c r="F34" s="45">
        <f t="shared" si="1"/>
        <v>6.5844922039612314E-2</v>
      </c>
      <c r="G34" s="45">
        <f t="shared" si="2"/>
        <v>13.168984407922462</v>
      </c>
      <c r="H34" s="45">
        <f t="shared" si="3"/>
        <v>65.8449220396123</v>
      </c>
      <c r="I34" s="61"/>
    </row>
    <row r="35" spans="1:9" ht="15.75" customHeight="1">
      <c r="A35" s="100"/>
      <c r="B35" s="92" t="s">
        <v>185</v>
      </c>
      <c r="C35" s="101">
        <v>1112</v>
      </c>
      <c r="D35" s="61"/>
      <c r="E35" s="45">
        <f t="shared" si="0"/>
        <v>0.7321955330804889</v>
      </c>
      <c r="F35" s="45">
        <f t="shared" si="1"/>
        <v>1.4643910661609778</v>
      </c>
      <c r="G35" s="45">
        <f t="shared" si="2"/>
        <v>292.87821323219555</v>
      </c>
      <c r="H35" s="45">
        <f t="shared" si="3"/>
        <v>1464.3910661609777</v>
      </c>
      <c r="I35" s="61"/>
    </row>
    <row r="36" spans="1:9" ht="15.75" customHeight="1">
      <c r="A36" s="100"/>
      <c r="B36" s="92" t="s">
        <v>186</v>
      </c>
      <c r="C36" s="101">
        <v>800</v>
      </c>
      <c r="D36" s="61"/>
      <c r="E36" s="45">
        <f t="shared" si="0"/>
        <v>0.52675937631689851</v>
      </c>
      <c r="F36" s="45">
        <f t="shared" si="1"/>
        <v>1.053518752633797</v>
      </c>
      <c r="G36" s="45">
        <f t="shared" si="2"/>
        <v>210.70375052675939</v>
      </c>
      <c r="H36" s="45">
        <f t="shared" si="3"/>
        <v>1053.5187526337968</v>
      </c>
      <c r="I36" s="61"/>
    </row>
    <row r="37" spans="1:9" ht="15.75" customHeight="1">
      <c r="A37" s="100"/>
      <c r="B37" s="92" t="s">
        <v>187</v>
      </c>
      <c r="C37" s="101">
        <v>0</v>
      </c>
      <c r="D37" s="61"/>
      <c r="E37" s="45">
        <f t="shared" si="0"/>
        <v>0</v>
      </c>
      <c r="F37" s="45">
        <f t="shared" si="1"/>
        <v>0</v>
      </c>
      <c r="G37" s="45">
        <f t="shared" si="2"/>
        <v>0</v>
      </c>
      <c r="H37" s="45">
        <f t="shared" si="3"/>
        <v>0</v>
      </c>
      <c r="I37" s="61"/>
    </row>
    <row r="38" spans="1:9" ht="15.75" customHeight="1">
      <c r="A38" s="100"/>
      <c r="B38" s="92" t="s">
        <v>188</v>
      </c>
      <c r="C38" s="101">
        <v>46</v>
      </c>
      <c r="D38" s="61"/>
      <c r="E38" s="45">
        <f t="shared" si="0"/>
        <v>3.0288664138221663E-2</v>
      </c>
      <c r="F38" s="45">
        <f t="shared" si="1"/>
        <v>6.0577328276443326E-2</v>
      </c>
      <c r="G38" s="45">
        <f t="shared" si="2"/>
        <v>12.115465655288665</v>
      </c>
      <c r="H38" s="45">
        <f t="shared" si="3"/>
        <v>60.577328276443318</v>
      </c>
      <c r="I38" s="61"/>
    </row>
    <row r="39" spans="1:9" ht="15.75" customHeight="1">
      <c r="A39" s="100"/>
      <c r="B39" s="92" t="s">
        <v>189</v>
      </c>
      <c r="C39" s="101">
        <v>235</v>
      </c>
      <c r="D39" s="61"/>
      <c r="E39" s="45">
        <f t="shared" si="0"/>
        <v>0.15473556679308892</v>
      </c>
      <c r="F39" s="45">
        <f t="shared" si="1"/>
        <v>0.30947113358617784</v>
      </c>
      <c r="G39" s="45">
        <f t="shared" si="2"/>
        <v>61.894226717235568</v>
      </c>
      <c r="H39" s="45">
        <f t="shared" si="3"/>
        <v>309.47113358617781</v>
      </c>
      <c r="I39" s="61"/>
    </row>
    <row r="40" spans="1:9" ht="15.75" customHeight="1">
      <c r="A40" s="100"/>
      <c r="B40" s="92" t="s">
        <v>190</v>
      </c>
      <c r="C40" s="101"/>
      <c r="D40" s="61"/>
      <c r="E40" s="45">
        <f t="shared" si="0"/>
        <v>0</v>
      </c>
      <c r="F40" s="45">
        <f t="shared" si="1"/>
        <v>0</v>
      </c>
      <c r="G40" s="45">
        <f t="shared" si="2"/>
        <v>0</v>
      </c>
      <c r="H40" s="45">
        <f t="shared" si="3"/>
        <v>0</v>
      </c>
      <c r="I40" s="61"/>
    </row>
    <row r="41" spans="1:9" ht="15.75" customHeight="1">
      <c r="A41" s="100"/>
      <c r="B41" s="92" t="s">
        <v>191</v>
      </c>
      <c r="C41" s="101">
        <v>1089</v>
      </c>
      <c r="D41" s="61"/>
      <c r="E41" s="45">
        <f t="shared" si="0"/>
        <v>0.71705120101137809</v>
      </c>
      <c r="F41" s="45">
        <f t="shared" si="1"/>
        <v>1.4341024020227562</v>
      </c>
      <c r="G41" s="45">
        <f t="shared" si="2"/>
        <v>286.82048040455123</v>
      </c>
      <c r="H41" s="45">
        <f t="shared" si="3"/>
        <v>1434.102402022756</v>
      </c>
      <c r="I41" s="61"/>
    </row>
    <row r="42" spans="1:9" ht="15.75" customHeight="1">
      <c r="A42" s="100"/>
      <c r="B42" s="92" t="s">
        <v>192</v>
      </c>
      <c r="C42" s="101">
        <v>230</v>
      </c>
      <c r="D42" s="61"/>
      <c r="E42" s="45">
        <f t="shared" si="0"/>
        <v>0.1514433206911083</v>
      </c>
      <c r="F42" s="45">
        <f t="shared" si="1"/>
        <v>0.3028866413822166</v>
      </c>
      <c r="G42" s="45">
        <f t="shared" si="2"/>
        <v>60.577328276443318</v>
      </c>
      <c r="H42" s="45">
        <f t="shared" si="3"/>
        <v>302.88664138221657</v>
      </c>
      <c r="I42" s="61"/>
    </row>
    <row r="43" spans="1:9" ht="15.75" customHeight="1">
      <c r="A43" s="100"/>
      <c r="B43" s="92" t="s">
        <v>193</v>
      </c>
      <c r="C43" s="101">
        <v>291</v>
      </c>
      <c r="D43" s="61"/>
      <c r="E43" s="45">
        <f t="shared" si="0"/>
        <v>0.19160872313527183</v>
      </c>
      <c r="F43" s="45">
        <f t="shared" si="1"/>
        <v>0.38321744627054366</v>
      </c>
      <c r="G43" s="45">
        <f t="shared" si="2"/>
        <v>76.643489254108729</v>
      </c>
      <c r="H43" s="45">
        <f t="shared" si="3"/>
        <v>383.21744627054363</v>
      </c>
      <c r="I43" s="61"/>
    </row>
    <row r="44" spans="1:9" ht="15.75" customHeight="1">
      <c r="A44" s="100"/>
      <c r="B44" s="92" t="s">
        <v>194</v>
      </c>
      <c r="C44" s="101"/>
      <c r="D44" s="61"/>
      <c r="E44" s="45">
        <f t="shared" si="0"/>
        <v>0</v>
      </c>
      <c r="F44" s="45">
        <f t="shared" si="1"/>
        <v>0</v>
      </c>
      <c r="G44" s="45">
        <f t="shared" si="2"/>
        <v>0</v>
      </c>
      <c r="H44" s="45">
        <f t="shared" si="3"/>
        <v>0</v>
      </c>
      <c r="I44" s="61"/>
    </row>
    <row r="45" spans="1:9" ht="15.75" customHeight="1">
      <c r="A45" s="86" t="s">
        <v>195</v>
      </c>
      <c r="B45" s="102"/>
      <c r="C45" s="99">
        <v>37968</v>
      </c>
      <c r="D45" s="61"/>
      <c r="E45" s="70">
        <f>SUM(E2:E44)</f>
        <v>25</v>
      </c>
      <c r="I45" s="61"/>
    </row>
    <row r="46" spans="1:9" ht="13">
      <c r="A46" s="95" t="s">
        <v>135</v>
      </c>
      <c r="B46" s="103"/>
      <c r="C46" s="104">
        <v>37968</v>
      </c>
      <c r="D46" s="61"/>
      <c r="I46" s="61"/>
    </row>
    <row r="49" spans="1:5" ht="13">
      <c r="A49" s="45" t="s">
        <v>196</v>
      </c>
      <c r="B49" s="67">
        <v>19859230</v>
      </c>
    </row>
    <row r="50" spans="1:5" ht="13">
      <c r="A50" s="69" t="s">
        <v>149</v>
      </c>
      <c r="B50" s="69" t="s">
        <v>137</v>
      </c>
      <c r="C50" s="70" t="s">
        <v>138</v>
      </c>
      <c r="D50" s="70" t="s">
        <v>139</v>
      </c>
      <c r="E50" s="70" t="s">
        <v>140</v>
      </c>
    </row>
    <row r="51" spans="1:5" ht="13">
      <c r="A51" s="69" t="s">
        <v>152</v>
      </c>
      <c r="B51" s="67">
        <v>960000</v>
      </c>
      <c r="C51" s="45">
        <f t="shared" ref="C51:C93" si="4">B51*10%</f>
        <v>96000</v>
      </c>
      <c r="D51" s="71">
        <f t="shared" ref="D51:D93" si="5">C51*5%</f>
        <v>4800</v>
      </c>
      <c r="E51" s="45">
        <f t="shared" ref="E51:E93" si="6">C51*5%</f>
        <v>4800</v>
      </c>
    </row>
    <row r="52" spans="1:5" ht="13">
      <c r="A52" s="69" t="s">
        <v>153</v>
      </c>
      <c r="B52" s="67">
        <v>1700000</v>
      </c>
      <c r="C52" s="45">
        <f t="shared" si="4"/>
        <v>170000</v>
      </c>
      <c r="D52" s="71">
        <f t="shared" si="5"/>
        <v>8500</v>
      </c>
      <c r="E52" s="45">
        <f t="shared" si="6"/>
        <v>8500</v>
      </c>
    </row>
    <row r="53" spans="1:5" ht="13">
      <c r="A53" s="69" t="s">
        <v>154</v>
      </c>
      <c r="B53" s="67">
        <v>590000</v>
      </c>
      <c r="C53" s="45">
        <f t="shared" si="4"/>
        <v>59000</v>
      </c>
      <c r="D53" s="71">
        <f t="shared" si="5"/>
        <v>2950</v>
      </c>
      <c r="E53" s="45">
        <f t="shared" si="6"/>
        <v>2950</v>
      </c>
    </row>
    <row r="54" spans="1:5" ht="13">
      <c r="A54" s="69" t="s">
        <v>155</v>
      </c>
      <c r="B54" s="67">
        <v>7400000</v>
      </c>
      <c r="C54" s="45">
        <f t="shared" si="4"/>
        <v>740000</v>
      </c>
      <c r="D54" s="71">
        <f t="shared" si="5"/>
        <v>37000</v>
      </c>
      <c r="E54" s="45">
        <f t="shared" si="6"/>
        <v>37000</v>
      </c>
    </row>
    <row r="55" spans="1:5" ht="13">
      <c r="A55" s="69" t="s">
        <v>156</v>
      </c>
      <c r="B55" s="67">
        <v>1300000</v>
      </c>
      <c r="C55" s="45">
        <f t="shared" si="4"/>
        <v>130000</v>
      </c>
      <c r="D55" s="71">
        <f t="shared" si="5"/>
        <v>6500</v>
      </c>
      <c r="E55" s="45">
        <f t="shared" si="6"/>
        <v>6500</v>
      </c>
    </row>
    <row r="56" spans="1:5" ht="13">
      <c r="A56" s="69" t="s">
        <v>157</v>
      </c>
      <c r="B56" s="67">
        <v>900000</v>
      </c>
      <c r="C56" s="45">
        <f t="shared" si="4"/>
        <v>90000</v>
      </c>
      <c r="D56" s="71">
        <f t="shared" si="5"/>
        <v>4500</v>
      </c>
      <c r="E56" s="45">
        <f t="shared" si="6"/>
        <v>4500</v>
      </c>
    </row>
    <row r="57" spans="1:5" ht="13">
      <c r="A57" s="69" t="s">
        <v>158</v>
      </c>
      <c r="B57" s="81">
        <v>270000</v>
      </c>
      <c r="C57" s="45">
        <f t="shared" si="4"/>
        <v>27000</v>
      </c>
      <c r="D57" s="71">
        <f t="shared" si="5"/>
        <v>1350</v>
      </c>
      <c r="E57" s="45">
        <f t="shared" si="6"/>
        <v>1350</v>
      </c>
    </row>
    <row r="58" spans="1:5" ht="13">
      <c r="A58" s="69" t="s">
        <v>159</v>
      </c>
      <c r="B58" s="81">
        <v>4600000</v>
      </c>
      <c r="C58" s="45">
        <f t="shared" si="4"/>
        <v>460000</v>
      </c>
      <c r="D58" s="71">
        <f t="shared" si="5"/>
        <v>23000</v>
      </c>
      <c r="E58" s="45">
        <f t="shared" si="6"/>
        <v>23000</v>
      </c>
    </row>
    <row r="59" spans="1:5" ht="13">
      <c r="A59" s="69" t="s">
        <v>160</v>
      </c>
      <c r="B59" s="81">
        <v>2400000</v>
      </c>
      <c r="C59" s="45">
        <f t="shared" si="4"/>
        <v>240000</v>
      </c>
      <c r="D59" s="71">
        <f t="shared" si="5"/>
        <v>12000</v>
      </c>
      <c r="E59" s="45">
        <f t="shared" si="6"/>
        <v>12000</v>
      </c>
    </row>
    <row r="60" spans="1:5" ht="13">
      <c r="A60" s="69" t="s">
        <v>161</v>
      </c>
      <c r="B60" s="81">
        <v>480000</v>
      </c>
      <c r="C60" s="45">
        <f t="shared" si="4"/>
        <v>48000</v>
      </c>
      <c r="D60" s="71">
        <f t="shared" si="5"/>
        <v>2400</v>
      </c>
      <c r="E60" s="45">
        <f t="shared" si="6"/>
        <v>2400</v>
      </c>
    </row>
    <row r="61" spans="1:5" ht="13">
      <c r="A61" s="69" t="s">
        <v>162</v>
      </c>
      <c r="B61" s="81">
        <v>3200000</v>
      </c>
      <c r="C61" s="45">
        <f t="shared" si="4"/>
        <v>320000</v>
      </c>
      <c r="D61" s="71">
        <f t="shared" si="5"/>
        <v>16000</v>
      </c>
      <c r="E61" s="45">
        <f t="shared" si="6"/>
        <v>16000</v>
      </c>
    </row>
    <row r="62" spans="1:5" ht="13">
      <c r="A62" s="69" t="s">
        <v>163</v>
      </c>
      <c r="B62" s="81">
        <v>1500000</v>
      </c>
      <c r="C62" s="45">
        <f t="shared" si="4"/>
        <v>150000</v>
      </c>
      <c r="D62" s="71">
        <f t="shared" si="5"/>
        <v>7500</v>
      </c>
      <c r="E62" s="45">
        <f t="shared" si="6"/>
        <v>7500</v>
      </c>
    </row>
    <row r="63" spans="1:5" ht="13">
      <c r="A63" s="69" t="s">
        <v>164</v>
      </c>
      <c r="B63" s="81">
        <v>690000</v>
      </c>
      <c r="C63" s="45">
        <f t="shared" si="4"/>
        <v>69000</v>
      </c>
      <c r="D63" s="71">
        <f t="shared" si="5"/>
        <v>3450</v>
      </c>
      <c r="E63" s="45">
        <f t="shared" si="6"/>
        <v>3450</v>
      </c>
    </row>
    <row r="64" spans="1:5" ht="13">
      <c r="A64" s="69" t="s">
        <v>165</v>
      </c>
      <c r="B64" s="81">
        <v>620000</v>
      </c>
      <c r="C64" s="45">
        <f t="shared" si="4"/>
        <v>62000</v>
      </c>
      <c r="D64" s="71">
        <f t="shared" si="5"/>
        <v>3100</v>
      </c>
      <c r="E64" s="45">
        <f t="shared" si="6"/>
        <v>3100</v>
      </c>
    </row>
    <row r="65" spans="1:5" ht="13">
      <c r="A65" s="69" t="s">
        <v>166</v>
      </c>
      <c r="B65" s="81">
        <v>1000000</v>
      </c>
      <c r="C65" s="45">
        <f t="shared" si="4"/>
        <v>100000</v>
      </c>
      <c r="D65" s="71">
        <f t="shared" si="5"/>
        <v>5000</v>
      </c>
      <c r="E65" s="45">
        <f t="shared" si="6"/>
        <v>5000</v>
      </c>
    </row>
    <row r="66" spans="1:5" ht="13">
      <c r="A66" s="69" t="s">
        <v>167</v>
      </c>
      <c r="B66" s="81">
        <v>980000</v>
      </c>
      <c r="C66" s="45">
        <f t="shared" si="4"/>
        <v>98000</v>
      </c>
      <c r="D66" s="71">
        <f t="shared" si="5"/>
        <v>4900</v>
      </c>
      <c r="E66" s="45">
        <f t="shared" si="6"/>
        <v>4900</v>
      </c>
    </row>
    <row r="67" spans="1:5" ht="13">
      <c r="A67" s="69" t="s">
        <v>168</v>
      </c>
      <c r="B67" s="81">
        <v>330000</v>
      </c>
      <c r="C67" s="45">
        <f t="shared" si="4"/>
        <v>33000</v>
      </c>
      <c r="D67" s="71">
        <f t="shared" si="5"/>
        <v>1650</v>
      </c>
      <c r="E67" s="45">
        <f t="shared" si="6"/>
        <v>1650</v>
      </c>
    </row>
    <row r="68" spans="1:5" ht="13">
      <c r="A68" s="69" t="s">
        <v>169</v>
      </c>
      <c r="B68" s="81">
        <v>1400000</v>
      </c>
      <c r="C68" s="45">
        <f t="shared" si="4"/>
        <v>140000</v>
      </c>
      <c r="D68" s="71">
        <f t="shared" si="5"/>
        <v>7000</v>
      </c>
      <c r="E68" s="45">
        <f t="shared" si="6"/>
        <v>7000</v>
      </c>
    </row>
    <row r="69" spans="1:5" ht="13">
      <c r="A69" s="69" t="s">
        <v>170</v>
      </c>
      <c r="B69" s="81">
        <v>1700000</v>
      </c>
      <c r="C69" s="45">
        <f t="shared" si="4"/>
        <v>170000</v>
      </c>
      <c r="D69" s="71">
        <f t="shared" si="5"/>
        <v>8500</v>
      </c>
      <c r="E69" s="45">
        <f t="shared" si="6"/>
        <v>8500</v>
      </c>
    </row>
    <row r="70" spans="1:5" ht="13">
      <c r="A70" s="69" t="s">
        <v>171</v>
      </c>
      <c r="B70" s="81">
        <v>2600000</v>
      </c>
      <c r="C70" s="45">
        <f t="shared" si="4"/>
        <v>260000</v>
      </c>
      <c r="D70" s="71">
        <f t="shared" si="5"/>
        <v>13000</v>
      </c>
      <c r="E70" s="45">
        <f t="shared" si="6"/>
        <v>13000</v>
      </c>
    </row>
    <row r="71" spans="1:5" ht="13">
      <c r="A71" s="69" t="s">
        <v>172</v>
      </c>
      <c r="B71" s="81">
        <v>1400000</v>
      </c>
      <c r="C71" s="45">
        <f t="shared" si="4"/>
        <v>140000</v>
      </c>
      <c r="D71" s="71">
        <f t="shared" si="5"/>
        <v>7000</v>
      </c>
      <c r="E71" s="45">
        <f t="shared" si="6"/>
        <v>7000</v>
      </c>
    </row>
    <row r="72" spans="1:5" ht="13">
      <c r="A72" s="69" t="s">
        <v>173</v>
      </c>
      <c r="B72" s="81">
        <v>620000</v>
      </c>
      <c r="C72" s="45">
        <f t="shared" si="4"/>
        <v>62000</v>
      </c>
      <c r="D72" s="71">
        <f t="shared" si="5"/>
        <v>3100</v>
      </c>
      <c r="E72" s="45">
        <f t="shared" si="6"/>
        <v>3100</v>
      </c>
    </row>
    <row r="73" spans="1:5" ht="13">
      <c r="A73" s="69" t="s">
        <v>174</v>
      </c>
      <c r="B73" s="81">
        <v>1800000</v>
      </c>
      <c r="C73" s="45">
        <f t="shared" si="4"/>
        <v>180000</v>
      </c>
      <c r="D73" s="71">
        <f t="shared" si="5"/>
        <v>9000</v>
      </c>
      <c r="E73" s="45">
        <f t="shared" si="6"/>
        <v>9000</v>
      </c>
    </row>
    <row r="74" spans="1:5" ht="13">
      <c r="A74" s="69" t="s">
        <v>175</v>
      </c>
      <c r="B74" s="81">
        <v>320000</v>
      </c>
      <c r="C74" s="45">
        <f t="shared" si="4"/>
        <v>32000</v>
      </c>
      <c r="D74" s="71">
        <f t="shared" si="5"/>
        <v>1600</v>
      </c>
      <c r="E74" s="45">
        <f t="shared" si="6"/>
        <v>1600</v>
      </c>
    </row>
    <row r="75" spans="1:5" ht="13">
      <c r="A75" s="69" t="s">
        <v>176</v>
      </c>
      <c r="B75" s="81">
        <v>450000</v>
      </c>
      <c r="C75" s="45">
        <f t="shared" si="4"/>
        <v>45000</v>
      </c>
      <c r="D75" s="71">
        <f t="shared" si="5"/>
        <v>2250</v>
      </c>
      <c r="E75" s="45">
        <f t="shared" si="6"/>
        <v>2250</v>
      </c>
    </row>
    <row r="76" spans="1:5" ht="13">
      <c r="A76" s="69" t="s">
        <v>177</v>
      </c>
      <c r="B76" s="81">
        <v>790000</v>
      </c>
      <c r="C76" s="45">
        <f t="shared" si="4"/>
        <v>79000</v>
      </c>
      <c r="D76" s="71">
        <f t="shared" si="5"/>
        <v>3950</v>
      </c>
      <c r="E76" s="45">
        <f t="shared" si="6"/>
        <v>3950</v>
      </c>
    </row>
    <row r="77" spans="1:5" ht="13">
      <c r="A77" s="69" t="s">
        <v>178</v>
      </c>
      <c r="B77" s="81">
        <v>2500000</v>
      </c>
      <c r="C77" s="45">
        <f t="shared" si="4"/>
        <v>250000</v>
      </c>
      <c r="D77" s="71">
        <f t="shared" si="5"/>
        <v>12500</v>
      </c>
      <c r="E77" s="45">
        <f t="shared" si="6"/>
        <v>12500</v>
      </c>
    </row>
    <row r="78" spans="1:5" ht="13">
      <c r="A78" s="69" t="s">
        <v>179</v>
      </c>
      <c r="B78" s="81">
        <v>5000000</v>
      </c>
      <c r="C78" s="45">
        <f t="shared" si="4"/>
        <v>500000</v>
      </c>
      <c r="D78" s="71">
        <f t="shared" si="5"/>
        <v>25000</v>
      </c>
      <c r="E78" s="45">
        <f t="shared" si="6"/>
        <v>25000</v>
      </c>
    </row>
    <row r="79" spans="1:5" ht="13">
      <c r="A79" s="69" t="s">
        <v>180</v>
      </c>
      <c r="B79" s="81">
        <v>2500000</v>
      </c>
      <c r="C79" s="45">
        <f t="shared" si="4"/>
        <v>250000</v>
      </c>
      <c r="D79" s="71">
        <f t="shared" si="5"/>
        <v>12500</v>
      </c>
      <c r="E79" s="45">
        <f t="shared" si="6"/>
        <v>12500</v>
      </c>
    </row>
    <row r="80" spans="1:5" ht="13">
      <c r="A80" s="69" t="s">
        <v>181</v>
      </c>
      <c r="B80" s="81">
        <v>220000</v>
      </c>
      <c r="C80" s="45">
        <f t="shared" si="4"/>
        <v>22000</v>
      </c>
      <c r="D80" s="71">
        <f t="shared" si="5"/>
        <v>1100</v>
      </c>
      <c r="E80" s="45">
        <f t="shared" si="6"/>
        <v>1100</v>
      </c>
    </row>
    <row r="81" spans="1:5" ht="13">
      <c r="A81" s="69" t="s">
        <v>182</v>
      </c>
      <c r="B81" s="81">
        <v>3000000</v>
      </c>
      <c r="C81" s="45">
        <f t="shared" si="4"/>
        <v>300000</v>
      </c>
      <c r="D81" s="71">
        <f t="shared" si="5"/>
        <v>15000</v>
      </c>
      <c r="E81" s="45">
        <f t="shared" si="6"/>
        <v>15000</v>
      </c>
    </row>
    <row r="82" spans="1:5" ht="13">
      <c r="A82" s="69" t="s">
        <v>183</v>
      </c>
      <c r="B82" s="81">
        <v>1100000</v>
      </c>
      <c r="C82" s="45">
        <f t="shared" si="4"/>
        <v>110000</v>
      </c>
      <c r="D82" s="71">
        <f t="shared" si="5"/>
        <v>5500</v>
      </c>
      <c r="E82" s="45">
        <f t="shared" si="6"/>
        <v>5500</v>
      </c>
    </row>
    <row r="83" spans="1:5" ht="13">
      <c r="A83" s="69" t="s">
        <v>184</v>
      </c>
      <c r="B83" s="81">
        <v>1000000</v>
      </c>
      <c r="C83" s="45">
        <f t="shared" si="4"/>
        <v>100000</v>
      </c>
      <c r="D83" s="71">
        <f t="shared" si="5"/>
        <v>5000</v>
      </c>
      <c r="E83" s="45">
        <f t="shared" si="6"/>
        <v>5000</v>
      </c>
    </row>
    <row r="84" spans="1:5" ht="13">
      <c r="A84" s="69" t="s">
        <v>185</v>
      </c>
      <c r="B84" s="81">
        <v>3000000</v>
      </c>
      <c r="C84" s="45">
        <f t="shared" si="4"/>
        <v>300000</v>
      </c>
      <c r="D84" s="71">
        <f t="shared" si="5"/>
        <v>15000</v>
      </c>
      <c r="E84" s="45">
        <f t="shared" si="6"/>
        <v>15000</v>
      </c>
    </row>
    <row r="85" spans="1:5" ht="13">
      <c r="A85" s="69" t="s">
        <v>186</v>
      </c>
      <c r="B85" s="81">
        <v>270000</v>
      </c>
      <c r="C85" s="45">
        <f t="shared" si="4"/>
        <v>27000</v>
      </c>
      <c r="D85" s="71">
        <f t="shared" si="5"/>
        <v>1350</v>
      </c>
      <c r="E85" s="45">
        <f t="shared" si="6"/>
        <v>1350</v>
      </c>
    </row>
    <row r="86" spans="1:5" ht="13">
      <c r="A86" s="69" t="s">
        <v>187</v>
      </c>
      <c r="B86" s="81">
        <v>1300000</v>
      </c>
      <c r="C86" s="45">
        <f t="shared" si="4"/>
        <v>130000</v>
      </c>
      <c r="D86" s="71">
        <f t="shared" si="5"/>
        <v>6500</v>
      </c>
      <c r="E86" s="45">
        <f t="shared" si="6"/>
        <v>6500</v>
      </c>
    </row>
    <row r="87" spans="1:5" ht="13">
      <c r="A87" s="69" t="s">
        <v>188</v>
      </c>
      <c r="B87" s="81">
        <v>1800000</v>
      </c>
      <c r="C87" s="45">
        <f t="shared" si="4"/>
        <v>180000</v>
      </c>
      <c r="D87" s="71">
        <f t="shared" si="5"/>
        <v>9000</v>
      </c>
      <c r="E87" s="45">
        <f t="shared" si="6"/>
        <v>9000</v>
      </c>
    </row>
    <row r="88" spans="1:5" ht="13">
      <c r="A88" s="69" t="s">
        <v>189</v>
      </c>
      <c r="B88" s="81">
        <v>9600000</v>
      </c>
      <c r="C88" s="45">
        <f t="shared" si="4"/>
        <v>960000</v>
      </c>
      <c r="D88" s="71">
        <f t="shared" si="5"/>
        <v>48000</v>
      </c>
      <c r="E88" s="45">
        <f t="shared" si="6"/>
        <v>48000</v>
      </c>
    </row>
    <row r="89" spans="1:5" ht="13">
      <c r="A89" s="69" t="s">
        <v>190</v>
      </c>
      <c r="B89" s="81">
        <v>770000</v>
      </c>
      <c r="C89" s="45">
        <f t="shared" si="4"/>
        <v>77000</v>
      </c>
      <c r="D89" s="71">
        <f t="shared" si="5"/>
        <v>3850</v>
      </c>
      <c r="E89" s="45">
        <f t="shared" si="6"/>
        <v>3850</v>
      </c>
    </row>
    <row r="90" spans="1:5" ht="13">
      <c r="A90" s="69" t="s">
        <v>191</v>
      </c>
      <c r="B90" s="81">
        <v>2400000</v>
      </c>
      <c r="C90" s="45">
        <f t="shared" si="4"/>
        <v>240000</v>
      </c>
      <c r="D90" s="71">
        <f t="shared" si="5"/>
        <v>12000</v>
      </c>
      <c r="E90" s="45">
        <f t="shared" si="6"/>
        <v>12000</v>
      </c>
    </row>
    <row r="91" spans="1:5" ht="13">
      <c r="A91" s="69" t="s">
        <v>192</v>
      </c>
      <c r="B91" s="81">
        <v>2200000</v>
      </c>
      <c r="C91" s="45">
        <f t="shared" si="4"/>
        <v>220000</v>
      </c>
      <c r="D91" s="71">
        <f t="shared" si="5"/>
        <v>11000</v>
      </c>
      <c r="E91" s="45">
        <f t="shared" si="6"/>
        <v>11000</v>
      </c>
    </row>
    <row r="92" spans="1:5" ht="13">
      <c r="A92" s="69" t="s">
        <v>193</v>
      </c>
      <c r="B92" s="81">
        <v>530000</v>
      </c>
      <c r="C92" s="45">
        <f t="shared" si="4"/>
        <v>53000</v>
      </c>
      <c r="D92" s="71">
        <f t="shared" si="5"/>
        <v>2650</v>
      </c>
      <c r="E92" s="45">
        <f t="shared" si="6"/>
        <v>2650</v>
      </c>
    </row>
    <row r="93" spans="1:5" ht="13">
      <c r="A93" s="69" t="s">
        <v>194</v>
      </c>
      <c r="B93" s="81">
        <v>1500000</v>
      </c>
      <c r="C93" s="45">
        <f t="shared" si="4"/>
        <v>150000</v>
      </c>
      <c r="D93" s="71">
        <f t="shared" si="5"/>
        <v>7500</v>
      </c>
      <c r="E93" s="45">
        <f t="shared" si="6"/>
        <v>7500</v>
      </c>
    </row>
    <row r="94" spans="1:5" ht="13">
      <c r="A94" s="66"/>
      <c r="B94" s="66"/>
    </row>
    <row r="95" spans="1:5" ht="13">
      <c r="A95" s="66"/>
      <c r="B95" s="66"/>
    </row>
    <row r="96" spans="1:5" ht="13">
      <c r="A96" s="69" t="s">
        <v>149</v>
      </c>
      <c r="B96" s="70" t="s">
        <v>140</v>
      </c>
      <c r="C96" s="73" t="s">
        <v>143</v>
      </c>
      <c r="D96" s="74" t="s">
        <v>144</v>
      </c>
      <c r="E96" s="75" t="s">
        <v>145</v>
      </c>
    </row>
    <row r="97" spans="1:5" ht="13">
      <c r="A97" s="69" t="s">
        <v>152</v>
      </c>
      <c r="B97" s="45">
        <f t="shared" ref="B97:B139" si="7">C51*5%</f>
        <v>4800</v>
      </c>
      <c r="C97" s="45">
        <f t="shared" ref="C97:C139" si="8">B97*0.5</f>
        <v>2400</v>
      </c>
      <c r="D97" s="45">
        <f t="shared" ref="D97:D139" si="9">(B97*0.5)*0.2</f>
        <v>480</v>
      </c>
      <c r="E97" s="77">
        <f t="shared" ref="E97:E140" si="10">D97*0.003177</f>
        <v>1.5249600000000001</v>
      </c>
    </row>
    <row r="98" spans="1:5" ht="13">
      <c r="A98" s="69" t="s">
        <v>153</v>
      </c>
      <c r="B98" s="45">
        <f t="shared" si="7"/>
        <v>8500</v>
      </c>
      <c r="C98" s="45">
        <f t="shared" si="8"/>
        <v>4250</v>
      </c>
      <c r="D98" s="45">
        <f t="shared" si="9"/>
        <v>850</v>
      </c>
      <c r="E98" s="77">
        <f t="shared" si="10"/>
        <v>2.70045</v>
      </c>
    </row>
    <row r="99" spans="1:5" ht="13">
      <c r="A99" s="69" t="s">
        <v>154</v>
      </c>
      <c r="B99" s="45">
        <f t="shared" si="7"/>
        <v>2950</v>
      </c>
      <c r="C99" s="45">
        <f t="shared" si="8"/>
        <v>1475</v>
      </c>
      <c r="D99" s="45">
        <f t="shared" si="9"/>
        <v>295</v>
      </c>
      <c r="E99" s="77">
        <f t="shared" si="10"/>
        <v>0.93721500000000002</v>
      </c>
    </row>
    <row r="100" spans="1:5" ht="13">
      <c r="A100" s="69" t="s">
        <v>155</v>
      </c>
      <c r="B100" s="45">
        <f t="shared" si="7"/>
        <v>37000</v>
      </c>
      <c r="C100" s="45">
        <f t="shared" si="8"/>
        <v>18500</v>
      </c>
      <c r="D100" s="45">
        <f t="shared" si="9"/>
        <v>3700</v>
      </c>
      <c r="E100" s="77">
        <f t="shared" si="10"/>
        <v>11.754900000000001</v>
      </c>
    </row>
    <row r="101" spans="1:5" ht="13">
      <c r="A101" s="69" t="s">
        <v>156</v>
      </c>
      <c r="B101" s="45">
        <f t="shared" si="7"/>
        <v>6500</v>
      </c>
      <c r="C101" s="45">
        <f t="shared" si="8"/>
        <v>3250</v>
      </c>
      <c r="D101" s="45">
        <f t="shared" si="9"/>
        <v>650</v>
      </c>
      <c r="E101" s="77">
        <f t="shared" si="10"/>
        <v>2.0650500000000003</v>
      </c>
    </row>
    <row r="102" spans="1:5" ht="13">
      <c r="A102" s="69" t="s">
        <v>157</v>
      </c>
      <c r="B102" s="45">
        <f t="shared" si="7"/>
        <v>4500</v>
      </c>
      <c r="C102" s="45">
        <f t="shared" si="8"/>
        <v>2250</v>
      </c>
      <c r="D102" s="45">
        <f t="shared" si="9"/>
        <v>450</v>
      </c>
      <c r="E102" s="77">
        <f t="shared" si="10"/>
        <v>1.4296500000000001</v>
      </c>
    </row>
    <row r="103" spans="1:5" ht="13">
      <c r="A103" s="69" t="s">
        <v>158</v>
      </c>
      <c r="B103" s="45">
        <f t="shared" si="7"/>
        <v>1350</v>
      </c>
      <c r="C103" s="45">
        <f t="shared" si="8"/>
        <v>675</v>
      </c>
      <c r="D103" s="45">
        <f t="shared" si="9"/>
        <v>135</v>
      </c>
      <c r="E103" s="77">
        <f t="shared" si="10"/>
        <v>0.42889500000000003</v>
      </c>
    </row>
    <row r="104" spans="1:5" ht="13">
      <c r="A104" s="69" t="s">
        <v>159</v>
      </c>
      <c r="B104" s="45">
        <f t="shared" si="7"/>
        <v>23000</v>
      </c>
      <c r="C104" s="45">
        <f t="shared" si="8"/>
        <v>11500</v>
      </c>
      <c r="D104" s="45">
        <f t="shared" si="9"/>
        <v>2300</v>
      </c>
      <c r="E104" s="77">
        <f t="shared" si="10"/>
        <v>7.3071000000000002</v>
      </c>
    </row>
    <row r="105" spans="1:5" ht="13">
      <c r="A105" s="69" t="s">
        <v>160</v>
      </c>
      <c r="B105" s="45">
        <f t="shared" si="7"/>
        <v>12000</v>
      </c>
      <c r="C105" s="45">
        <f t="shared" si="8"/>
        <v>6000</v>
      </c>
      <c r="D105" s="45">
        <f t="shared" si="9"/>
        <v>1200</v>
      </c>
      <c r="E105" s="77">
        <f t="shared" si="10"/>
        <v>3.8124000000000002</v>
      </c>
    </row>
    <row r="106" spans="1:5" ht="13">
      <c r="A106" s="69" t="s">
        <v>161</v>
      </c>
      <c r="B106" s="45">
        <f t="shared" si="7"/>
        <v>2400</v>
      </c>
      <c r="C106" s="45">
        <f t="shared" si="8"/>
        <v>1200</v>
      </c>
      <c r="D106" s="45">
        <f t="shared" si="9"/>
        <v>240</v>
      </c>
      <c r="E106" s="77">
        <f t="shared" si="10"/>
        <v>0.76248000000000005</v>
      </c>
    </row>
    <row r="107" spans="1:5" ht="13">
      <c r="A107" s="69" t="s">
        <v>162</v>
      </c>
      <c r="B107" s="45">
        <f t="shared" si="7"/>
        <v>16000</v>
      </c>
      <c r="C107" s="45">
        <f t="shared" si="8"/>
        <v>8000</v>
      </c>
      <c r="D107" s="45">
        <f t="shared" si="9"/>
        <v>1600</v>
      </c>
      <c r="E107" s="77">
        <f t="shared" si="10"/>
        <v>5.0832000000000006</v>
      </c>
    </row>
    <row r="108" spans="1:5" ht="13">
      <c r="A108" s="69" t="s">
        <v>163</v>
      </c>
      <c r="B108" s="45">
        <f t="shared" si="7"/>
        <v>7500</v>
      </c>
      <c r="C108" s="45">
        <f t="shared" si="8"/>
        <v>3750</v>
      </c>
      <c r="D108" s="45">
        <f t="shared" si="9"/>
        <v>750</v>
      </c>
      <c r="E108" s="77">
        <f t="shared" si="10"/>
        <v>2.3827500000000001</v>
      </c>
    </row>
    <row r="109" spans="1:5" ht="13">
      <c r="A109" s="69" t="s">
        <v>164</v>
      </c>
      <c r="B109" s="45">
        <f t="shared" si="7"/>
        <v>3450</v>
      </c>
      <c r="C109" s="45">
        <f t="shared" si="8"/>
        <v>1725</v>
      </c>
      <c r="D109" s="45">
        <f t="shared" si="9"/>
        <v>345</v>
      </c>
      <c r="E109" s="77">
        <f t="shared" si="10"/>
        <v>1.0960650000000001</v>
      </c>
    </row>
    <row r="110" spans="1:5" ht="13">
      <c r="A110" s="69" t="s">
        <v>165</v>
      </c>
      <c r="B110" s="45">
        <f t="shared" si="7"/>
        <v>3100</v>
      </c>
      <c r="C110" s="45">
        <f t="shared" si="8"/>
        <v>1550</v>
      </c>
      <c r="D110" s="45">
        <f t="shared" si="9"/>
        <v>310</v>
      </c>
      <c r="E110" s="77">
        <f t="shared" si="10"/>
        <v>0.98487000000000002</v>
      </c>
    </row>
    <row r="111" spans="1:5" ht="13">
      <c r="A111" s="69" t="s">
        <v>166</v>
      </c>
      <c r="B111" s="45">
        <f t="shared" si="7"/>
        <v>5000</v>
      </c>
      <c r="C111" s="45">
        <f t="shared" si="8"/>
        <v>2500</v>
      </c>
      <c r="D111" s="45">
        <f t="shared" si="9"/>
        <v>500</v>
      </c>
      <c r="E111" s="77">
        <f t="shared" si="10"/>
        <v>1.5885</v>
      </c>
    </row>
    <row r="112" spans="1:5" ht="13">
      <c r="A112" s="69" t="s">
        <v>167</v>
      </c>
      <c r="B112" s="45">
        <f t="shared" si="7"/>
        <v>4900</v>
      </c>
      <c r="C112" s="45">
        <f t="shared" si="8"/>
        <v>2450</v>
      </c>
      <c r="D112" s="45">
        <f t="shared" si="9"/>
        <v>490</v>
      </c>
      <c r="E112" s="77">
        <f t="shared" si="10"/>
        <v>1.5567300000000002</v>
      </c>
    </row>
    <row r="113" spans="1:5" ht="13">
      <c r="A113" s="69" t="s">
        <v>168</v>
      </c>
      <c r="B113" s="45">
        <f t="shared" si="7"/>
        <v>1650</v>
      </c>
      <c r="C113" s="45">
        <f t="shared" si="8"/>
        <v>825</v>
      </c>
      <c r="D113" s="45">
        <f t="shared" si="9"/>
        <v>165</v>
      </c>
      <c r="E113" s="77">
        <f t="shared" si="10"/>
        <v>0.52420500000000003</v>
      </c>
    </row>
    <row r="114" spans="1:5" ht="13">
      <c r="A114" s="69" t="s">
        <v>169</v>
      </c>
      <c r="B114" s="45">
        <f t="shared" si="7"/>
        <v>7000</v>
      </c>
      <c r="C114" s="45">
        <f t="shared" si="8"/>
        <v>3500</v>
      </c>
      <c r="D114" s="45">
        <f t="shared" si="9"/>
        <v>700</v>
      </c>
      <c r="E114" s="77">
        <f t="shared" si="10"/>
        <v>2.2239</v>
      </c>
    </row>
    <row r="115" spans="1:5" ht="13">
      <c r="A115" s="69" t="s">
        <v>170</v>
      </c>
      <c r="B115" s="45">
        <f t="shared" si="7"/>
        <v>8500</v>
      </c>
      <c r="C115" s="45">
        <f t="shared" si="8"/>
        <v>4250</v>
      </c>
      <c r="D115" s="45">
        <f t="shared" si="9"/>
        <v>850</v>
      </c>
      <c r="E115" s="77">
        <f t="shared" si="10"/>
        <v>2.70045</v>
      </c>
    </row>
    <row r="116" spans="1:5" ht="13">
      <c r="A116" s="69" t="s">
        <v>171</v>
      </c>
      <c r="B116" s="45">
        <f t="shared" si="7"/>
        <v>13000</v>
      </c>
      <c r="C116" s="45">
        <f t="shared" si="8"/>
        <v>6500</v>
      </c>
      <c r="D116" s="45">
        <f t="shared" si="9"/>
        <v>1300</v>
      </c>
      <c r="E116" s="77">
        <f t="shared" si="10"/>
        <v>4.1301000000000005</v>
      </c>
    </row>
    <row r="117" spans="1:5" ht="13">
      <c r="A117" s="69" t="s">
        <v>172</v>
      </c>
      <c r="B117" s="45">
        <f t="shared" si="7"/>
        <v>7000</v>
      </c>
      <c r="C117" s="45">
        <f t="shared" si="8"/>
        <v>3500</v>
      </c>
      <c r="D117" s="45">
        <f t="shared" si="9"/>
        <v>700</v>
      </c>
      <c r="E117" s="77">
        <f t="shared" si="10"/>
        <v>2.2239</v>
      </c>
    </row>
    <row r="118" spans="1:5" ht="13">
      <c r="A118" s="69" t="s">
        <v>173</v>
      </c>
      <c r="B118" s="45">
        <f t="shared" si="7"/>
        <v>3100</v>
      </c>
      <c r="C118" s="45">
        <f t="shared" si="8"/>
        <v>1550</v>
      </c>
      <c r="D118" s="45">
        <f t="shared" si="9"/>
        <v>310</v>
      </c>
      <c r="E118" s="77">
        <f t="shared" si="10"/>
        <v>0.98487000000000002</v>
      </c>
    </row>
    <row r="119" spans="1:5" ht="13">
      <c r="A119" s="69" t="s">
        <v>174</v>
      </c>
      <c r="B119" s="45">
        <f t="shared" si="7"/>
        <v>9000</v>
      </c>
      <c r="C119" s="45">
        <f t="shared" si="8"/>
        <v>4500</v>
      </c>
      <c r="D119" s="45">
        <f t="shared" si="9"/>
        <v>900</v>
      </c>
      <c r="E119" s="77">
        <f t="shared" si="10"/>
        <v>2.8593000000000002</v>
      </c>
    </row>
    <row r="120" spans="1:5" ht="13">
      <c r="A120" s="69" t="s">
        <v>175</v>
      </c>
      <c r="B120" s="45">
        <f t="shared" si="7"/>
        <v>1600</v>
      </c>
      <c r="C120" s="45">
        <f t="shared" si="8"/>
        <v>800</v>
      </c>
      <c r="D120" s="45">
        <f t="shared" si="9"/>
        <v>160</v>
      </c>
      <c r="E120" s="77">
        <f t="shared" si="10"/>
        <v>0.50831999999999999</v>
      </c>
    </row>
    <row r="121" spans="1:5" ht="13">
      <c r="A121" s="69" t="s">
        <v>176</v>
      </c>
      <c r="B121" s="45">
        <f t="shared" si="7"/>
        <v>2250</v>
      </c>
      <c r="C121" s="45">
        <f t="shared" si="8"/>
        <v>1125</v>
      </c>
      <c r="D121" s="45">
        <f t="shared" si="9"/>
        <v>225</v>
      </c>
      <c r="E121" s="77">
        <f t="shared" si="10"/>
        <v>0.71482500000000004</v>
      </c>
    </row>
    <row r="122" spans="1:5" ht="13">
      <c r="A122" s="69" t="s">
        <v>177</v>
      </c>
      <c r="B122" s="45">
        <f t="shared" si="7"/>
        <v>3950</v>
      </c>
      <c r="C122" s="45">
        <f t="shared" si="8"/>
        <v>1975</v>
      </c>
      <c r="D122" s="45">
        <f t="shared" si="9"/>
        <v>395</v>
      </c>
      <c r="E122" s="77">
        <f t="shared" si="10"/>
        <v>1.254915</v>
      </c>
    </row>
    <row r="123" spans="1:5" ht="13">
      <c r="A123" s="69" t="s">
        <v>178</v>
      </c>
      <c r="B123" s="45">
        <f t="shared" si="7"/>
        <v>12500</v>
      </c>
      <c r="C123" s="45">
        <f t="shared" si="8"/>
        <v>6250</v>
      </c>
      <c r="D123" s="45">
        <f t="shared" si="9"/>
        <v>1250</v>
      </c>
      <c r="E123" s="77">
        <f t="shared" si="10"/>
        <v>3.9712500000000004</v>
      </c>
    </row>
    <row r="124" spans="1:5" ht="13">
      <c r="A124" s="69" t="s">
        <v>179</v>
      </c>
      <c r="B124" s="45">
        <f t="shared" si="7"/>
        <v>25000</v>
      </c>
      <c r="C124" s="45">
        <f t="shared" si="8"/>
        <v>12500</v>
      </c>
      <c r="D124" s="45">
        <f t="shared" si="9"/>
        <v>2500</v>
      </c>
      <c r="E124" s="77">
        <f t="shared" si="10"/>
        <v>7.9425000000000008</v>
      </c>
    </row>
    <row r="125" spans="1:5" ht="13">
      <c r="A125" s="69" t="s">
        <v>180</v>
      </c>
      <c r="B125" s="45">
        <f t="shared" si="7"/>
        <v>12500</v>
      </c>
      <c r="C125" s="45">
        <f t="shared" si="8"/>
        <v>6250</v>
      </c>
      <c r="D125" s="45">
        <f t="shared" si="9"/>
        <v>1250</v>
      </c>
      <c r="E125" s="77">
        <f t="shared" si="10"/>
        <v>3.9712500000000004</v>
      </c>
    </row>
    <row r="126" spans="1:5" ht="13">
      <c r="A126" s="69" t="s">
        <v>181</v>
      </c>
      <c r="B126" s="45">
        <f t="shared" si="7"/>
        <v>1100</v>
      </c>
      <c r="C126" s="45">
        <f t="shared" si="8"/>
        <v>550</v>
      </c>
      <c r="D126" s="45">
        <f t="shared" si="9"/>
        <v>110</v>
      </c>
      <c r="E126" s="77">
        <f t="shared" si="10"/>
        <v>0.34947</v>
      </c>
    </row>
    <row r="127" spans="1:5" ht="13">
      <c r="A127" s="69" t="s">
        <v>182</v>
      </c>
      <c r="B127" s="45">
        <f t="shared" si="7"/>
        <v>15000</v>
      </c>
      <c r="C127" s="45">
        <f t="shared" si="8"/>
        <v>7500</v>
      </c>
      <c r="D127" s="45">
        <f t="shared" si="9"/>
        <v>1500</v>
      </c>
      <c r="E127" s="77">
        <f t="shared" si="10"/>
        <v>4.7655000000000003</v>
      </c>
    </row>
    <row r="128" spans="1:5" ht="13">
      <c r="A128" s="69" t="s">
        <v>183</v>
      </c>
      <c r="B128" s="45">
        <f t="shared" si="7"/>
        <v>5500</v>
      </c>
      <c r="C128" s="45">
        <f t="shared" si="8"/>
        <v>2750</v>
      </c>
      <c r="D128" s="45">
        <f t="shared" si="9"/>
        <v>550</v>
      </c>
      <c r="E128" s="77">
        <f t="shared" si="10"/>
        <v>1.7473500000000002</v>
      </c>
    </row>
    <row r="129" spans="1:5" ht="13">
      <c r="A129" s="69" t="s">
        <v>184</v>
      </c>
      <c r="B129" s="45">
        <f t="shared" si="7"/>
        <v>5000</v>
      </c>
      <c r="C129" s="45">
        <f t="shared" si="8"/>
        <v>2500</v>
      </c>
      <c r="D129" s="45">
        <f t="shared" si="9"/>
        <v>500</v>
      </c>
      <c r="E129" s="77">
        <f t="shared" si="10"/>
        <v>1.5885</v>
      </c>
    </row>
    <row r="130" spans="1:5" ht="13">
      <c r="A130" s="69" t="s">
        <v>185</v>
      </c>
      <c r="B130" s="45">
        <f t="shared" si="7"/>
        <v>15000</v>
      </c>
      <c r="C130" s="45">
        <f t="shared" si="8"/>
        <v>7500</v>
      </c>
      <c r="D130" s="45">
        <f t="shared" si="9"/>
        <v>1500</v>
      </c>
      <c r="E130" s="77">
        <f t="shared" si="10"/>
        <v>4.7655000000000003</v>
      </c>
    </row>
    <row r="131" spans="1:5" ht="13">
      <c r="A131" s="69" t="s">
        <v>186</v>
      </c>
      <c r="B131" s="45">
        <f t="shared" si="7"/>
        <v>1350</v>
      </c>
      <c r="C131" s="45">
        <f t="shared" si="8"/>
        <v>675</v>
      </c>
      <c r="D131" s="45">
        <f t="shared" si="9"/>
        <v>135</v>
      </c>
      <c r="E131" s="77">
        <f t="shared" si="10"/>
        <v>0.42889500000000003</v>
      </c>
    </row>
    <row r="132" spans="1:5" ht="13">
      <c r="A132" s="69" t="s">
        <v>187</v>
      </c>
      <c r="B132" s="45">
        <f t="shared" si="7"/>
        <v>6500</v>
      </c>
      <c r="C132" s="45">
        <f t="shared" si="8"/>
        <v>3250</v>
      </c>
      <c r="D132" s="45">
        <f t="shared" si="9"/>
        <v>650</v>
      </c>
      <c r="E132" s="77">
        <f t="shared" si="10"/>
        <v>2.0650500000000003</v>
      </c>
    </row>
    <row r="133" spans="1:5" ht="13">
      <c r="A133" s="69" t="s">
        <v>188</v>
      </c>
      <c r="B133" s="45">
        <f t="shared" si="7"/>
        <v>9000</v>
      </c>
      <c r="C133" s="45">
        <f t="shared" si="8"/>
        <v>4500</v>
      </c>
      <c r="D133" s="45">
        <f t="shared" si="9"/>
        <v>900</v>
      </c>
      <c r="E133" s="77">
        <f t="shared" si="10"/>
        <v>2.8593000000000002</v>
      </c>
    </row>
    <row r="134" spans="1:5" ht="13">
      <c r="A134" s="69" t="s">
        <v>189</v>
      </c>
      <c r="B134" s="45">
        <f t="shared" si="7"/>
        <v>48000</v>
      </c>
      <c r="C134" s="45">
        <f t="shared" si="8"/>
        <v>24000</v>
      </c>
      <c r="D134" s="45">
        <f t="shared" si="9"/>
        <v>4800</v>
      </c>
      <c r="E134" s="77">
        <f t="shared" si="10"/>
        <v>15.249600000000001</v>
      </c>
    </row>
    <row r="135" spans="1:5" ht="13">
      <c r="A135" s="69" t="s">
        <v>190</v>
      </c>
      <c r="B135" s="45">
        <f t="shared" si="7"/>
        <v>3850</v>
      </c>
      <c r="C135" s="45">
        <f t="shared" si="8"/>
        <v>1925</v>
      </c>
      <c r="D135" s="45">
        <f t="shared" si="9"/>
        <v>385</v>
      </c>
      <c r="E135" s="77">
        <f t="shared" si="10"/>
        <v>1.2231450000000001</v>
      </c>
    </row>
    <row r="136" spans="1:5" ht="13">
      <c r="A136" s="69" t="s">
        <v>191</v>
      </c>
      <c r="B136" s="45">
        <f t="shared" si="7"/>
        <v>12000</v>
      </c>
      <c r="C136" s="45">
        <f t="shared" si="8"/>
        <v>6000</v>
      </c>
      <c r="D136" s="45">
        <f t="shared" si="9"/>
        <v>1200</v>
      </c>
      <c r="E136" s="77">
        <f t="shared" si="10"/>
        <v>3.8124000000000002</v>
      </c>
    </row>
    <row r="137" spans="1:5" ht="13">
      <c r="A137" s="69" t="s">
        <v>192</v>
      </c>
      <c r="B137" s="45">
        <f t="shared" si="7"/>
        <v>11000</v>
      </c>
      <c r="C137" s="45">
        <f t="shared" si="8"/>
        <v>5500</v>
      </c>
      <c r="D137" s="45">
        <f t="shared" si="9"/>
        <v>1100</v>
      </c>
      <c r="E137" s="77">
        <f t="shared" si="10"/>
        <v>3.4947000000000004</v>
      </c>
    </row>
    <row r="138" spans="1:5" ht="13">
      <c r="A138" s="69" t="s">
        <v>193</v>
      </c>
      <c r="B138" s="45">
        <f t="shared" si="7"/>
        <v>2650</v>
      </c>
      <c r="C138" s="45">
        <f t="shared" si="8"/>
        <v>1325</v>
      </c>
      <c r="D138" s="45">
        <f t="shared" si="9"/>
        <v>265</v>
      </c>
      <c r="E138" s="77">
        <f t="shared" si="10"/>
        <v>0.84190500000000001</v>
      </c>
    </row>
    <row r="139" spans="1:5" ht="13">
      <c r="A139" s="69" t="s">
        <v>194</v>
      </c>
      <c r="B139" s="45">
        <f t="shared" si="7"/>
        <v>7500</v>
      </c>
      <c r="C139" s="45">
        <f t="shared" si="8"/>
        <v>3750</v>
      </c>
      <c r="D139" s="45">
        <f t="shared" si="9"/>
        <v>750</v>
      </c>
      <c r="E139" s="77">
        <f t="shared" si="10"/>
        <v>2.3827500000000001</v>
      </c>
    </row>
    <row r="140" spans="1:5" ht="13">
      <c r="A140" s="66"/>
      <c r="B140" s="66"/>
      <c r="C140" s="78" t="s">
        <v>197</v>
      </c>
      <c r="D140" s="74">
        <f>SUM(D97:D139)</f>
        <v>39345</v>
      </c>
      <c r="E140" s="80">
        <f t="shared" si="10"/>
        <v>124.999065</v>
      </c>
    </row>
    <row r="141" spans="1:5" ht="13">
      <c r="A141" s="66"/>
      <c r="B141" s="66"/>
      <c r="D141" s="51" t="s">
        <v>198</v>
      </c>
      <c r="E141" s="51">
        <v>125</v>
      </c>
    </row>
    <row r="142" spans="1:5" ht="13">
      <c r="A142" s="66"/>
      <c r="B142" s="66"/>
    </row>
    <row r="143" spans="1:5" ht="13">
      <c r="A143" s="66"/>
      <c r="B143" s="66"/>
    </row>
    <row r="144" spans="1:5" ht="13">
      <c r="A144" s="66"/>
      <c r="B144" s="66"/>
    </row>
    <row r="145" spans="1:2" ht="13">
      <c r="A145" s="66"/>
      <c r="B145" s="66"/>
    </row>
    <row r="146" spans="1:2" ht="13">
      <c r="A146" s="66"/>
      <c r="B146" s="66"/>
    </row>
    <row r="147" spans="1:2" ht="13">
      <c r="A147" s="66"/>
      <c r="B147" s="66"/>
    </row>
    <row r="148" spans="1:2" ht="13">
      <c r="A148" s="66"/>
      <c r="B148" s="66"/>
    </row>
    <row r="149" spans="1:2" ht="13">
      <c r="A149" s="66"/>
      <c r="B149" s="66"/>
    </row>
    <row r="150" spans="1:2" ht="13">
      <c r="A150" s="66"/>
      <c r="B150" s="66"/>
    </row>
    <row r="151" spans="1:2" ht="13">
      <c r="A151" s="66"/>
      <c r="B151" s="66"/>
    </row>
    <row r="152" spans="1:2" ht="13">
      <c r="A152" s="66"/>
      <c r="B152" s="66"/>
    </row>
    <row r="153" spans="1:2" ht="13">
      <c r="A153" s="66"/>
      <c r="B153" s="66"/>
    </row>
    <row r="154" spans="1:2" ht="13">
      <c r="A154" s="66"/>
      <c r="B154" s="66"/>
    </row>
    <row r="155" spans="1:2" ht="13">
      <c r="A155" s="66"/>
      <c r="B155" s="66"/>
    </row>
    <row r="156" spans="1:2" ht="13">
      <c r="A156" s="66"/>
      <c r="B156" s="66"/>
    </row>
    <row r="157" spans="1:2" ht="13">
      <c r="A157" s="66"/>
      <c r="B157" s="66"/>
    </row>
    <row r="158" spans="1:2" ht="13">
      <c r="A158" s="66"/>
      <c r="B158" s="66"/>
    </row>
    <row r="159" spans="1:2" ht="13">
      <c r="A159" s="66"/>
      <c r="B159" s="66"/>
    </row>
    <row r="160" spans="1:2" ht="13">
      <c r="A160" s="66"/>
      <c r="B160" s="66"/>
    </row>
    <row r="161" spans="1:2" ht="13">
      <c r="A161" s="66"/>
      <c r="B161" s="66"/>
    </row>
    <row r="162" spans="1:2" ht="13">
      <c r="A162" s="66"/>
      <c r="B162" s="66"/>
    </row>
    <row r="163" spans="1:2" ht="13">
      <c r="A163" s="66"/>
      <c r="B163" s="66"/>
    </row>
    <row r="164" spans="1:2" ht="13">
      <c r="A164" s="66"/>
      <c r="B164" s="66"/>
    </row>
    <row r="165" spans="1:2" ht="13">
      <c r="A165" s="66"/>
      <c r="B165" s="66"/>
    </row>
    <row r="166" spans="1:2" ht="13">
      <c r="A166" s="66"/>
      <c r="B166" s="66"/>
    </row>
    <row r="167" spans="1:2" ht="13">
      <c r="A167" s="66"/>
      <c r="B167" s="66"/>
    </row>
    <row r="168" spans="1:2" ht="13">
      <c r="A168" s="66"/>
      <c r="B168" s="66"/>
    </row>
    <row r="169" spans="1:2" ht="13">
      <c r="A169" s="66"/>
      <c r="B169" s="66"/>
    </row>
    <row r="170" spans="1:2" ht="13">
      <c r="A170" s="66"/>
      <c r="B170" s="66"/>
    </row>
    <row r="171" spans="1:2" ht="13">
      <c r="A171" s="66"/>
      <c r="B171" s="66"/>
    </row>
    <row r="172" spans="1:2" ht="13">
      <c r="A172" s="66"/>
      <c r="B172" s="66"/>
    </row>
    <row r="173" spans="1:2" ht="13">
      <c r="A173" s="66"/>
      <c r="B173" s="66"/>
    </row>
    <row r="174" spans="1:2" ht="13">
      <c r="A174" s="66"/>
      <c r="B174" s="66"/>
    </row>
    <row r="175" spans="1:2" ht="13">
      <c r="A175" s="66"/>
      <c r="B175" s="66"/>
    </row>
    <row r="176" spans="1:2" ht="13">
      <c r="A176" s="66"/>
      <c r="B176" s="66"/>
    </row>
    <row r="177" spans="1:2" ht="13">
      <c r="A177" s="66"/>
      <c r="B177" s="66"/>
    </row>
    <row r="178" spans="1:2" ht="13">
      <c r="A178" s="66"/>
      <c r="B178" s="66"/>
    </row>
    <row r="179" spans="1:2" ht="13">
      <c r="A179" s="66"/>
      <c r="B179" s="66"/>
    </row>
    <row r="180" spans="1:2" ht="13">
      <c r="A180" s="66"/>
      <c r="B180" s="66"/>
    </row>
    <row r="181" spans="1:2" ht="13">
      <c r="A181" s="66"/>
      <c r="B181" s="66"/>
    </row>
    <row r="182" spans="1:2" ht="13">
      <c r="A182" s="66"/>
      <c r="B182" s="66"/>
    </row>
    <row r="183" spans="1:2" ht="13">
      <c r="A183" s="66"/>
      <c r="B183" s="66"/>
    </row>
    <row r="184" spans="1:2" ht="13">
      <c r="A184" s="66"/>
      <c r="B184" s="66"/>
    </row>
    <row r="185" spans="1:2" ht="13">
      <c r="A185" s="66"/>
      <c r="B185" s="66"/>
    </row>
    <row r="186" spans="1:2" ht="13">
      <c r="A186" s="66"/>
      <c r="B186" s="66"/>
    </row>
    <row r="187" spans="1:2" ht="13">
      <c r="A187" s="66"/>
      <c r="B187" s="66"/>
    </row>
    <row r="188" spans="1:2" ht="13">
      <c r="A188" s="66"/>
      <c r="B188" s="66"/>
    </row>
    <row r="189" spans="1:2" ht="13">
      <c r="A189" s="66"/>
      <c r="B189" s="66"/>
    </row>
    <row r="190" spans="1:2" ht="13">
      <c r="A190" s="66"/>
      <c r="B190" s="66"/>
    </row>
    <row r="191" spans="1:2" ht="13">
      <c r="A191" s="66"/>
      <c r="B191" s="66"/>
    </row>
    <row r="192" spans="1:2" ht="13">
      <c r="A192" s="66"/>
      <c r="B192" s="66"/>
    </row>
    <row r="193" spans="1:2" ht="13">
      <c r="A193" s="66"/>
      <c r="B193" s="66"/>
    </row>
    <row r="194" spans="1:2" ht="13">
      <c r="A194" s="66"/>
      <c r="B194" s="66"/>
    </row>
    <row r="195" spans="1:2" ht="13">
      <c r="A195" s="66"/>
      <c r="B195" s="66"/>
    </row>
    <row r="196" spans="1:2" ht="13">
      <c r="A196" s="66"/>
      <c r="B196" s="66"/>
    </row>
    <row r="197" spans="1:2" ht="13">
      <c r="A197" s="66"/>
      <c r="B197" s="66"/>
    </row>
    <row r="198" spans="1:2" ht="13">
      <c r="A198" s="66"/>
      <c r="B198" s="66"/>
    </row>
    <row r="199" spans="1:2" ht="13">
      <c r="A199" s="66"/>
      <c r="B199" s="66"/>
    </row>
    <row r="200" spans="1:2" ht="13">
      <c r="A200" s="66"/>
      <c r="B200" s="66"/>
    </row>
    <row r="201" spans="1:2" ht="13">
      <c r="A201" s="66"/>
      <c r="B201" s="66"/>
    </row>
    <row r="202" spans="1:2" ht="13">
      <c r="A202" s="66"/>
      <c r="B202" s="66"/>
    </row>
    <row r="203" spans="1:2" ht="13">
      <c r="A203" s="66"/>
      <c r="B203" s="66"/>
    </row>
    <row r="204" spans="1:2" ht="13">
      <c r="A204" s="66"/>
      <c r="B204" s="66"/>
    </row>
    <row r="205" spans="1:2" ht="13">
      <c r="A205" s="66"/>
      <c r="B205" s="66"/>
    </row>
    <row r="206" spans="1:2" ht="13">
      <c r="A206" s="66"/>
      <c r="B206" s="66"/>
    </row>
    <row r="207" spans="1:2" ht="13">
      <c r="A207" s="66"/>
      <c r="B207" s="66"/>
    </row>
    <row r="208" spans="1:2" ht="13">
      <c r="A208" s="66"/>
      <c r="B208" s="66"/>
    </row>
    <row r="209" spans="1:2" ht="13">
      <c r="A209" s="66"/>
      <c r="B209" s="66"/>
    </row>
    <row r="210" spans="1:2" ht="13">
      <c r="A210" s="66"/>
      <c r="B210" s="66"/>
    </row>
    <row r="211" spans="1:2" ht="13">
      <c r="A211" s="66"/>
      <c r="B211" s="66"/>
    </row>
    <row r="212" spans="1:2" ht="13">
      <c r="A212" s="66"/>
      <c r="B212" s="66"/>
    </row>
    <row r="213" spans="1:2" ht="13">
      <c r="A213" s="66"/>
      <c r="B213" s="66"/>
    </row>
    <row r="214" spans="1:2" ht="13">
      <c r="A214" s="66"/>
      <c r="B214" s="66"/>
    </row>
    <row r="215" spans="1:2" ht="13">
      <c r="A215" s="66"/>
      <c r="B215" s="66"/>
    </row>
    <row r="216" spans="1:2" ht="13">
      <c r="A216" s="66"/>
      <c r="B216" s="66"/>
    </row>
    <row r="217" spans="1:2" ht="13">
      <c r="A217" s="66"/>
      <c r="B217" s="66"/>
    </row>
    <row r="218" spans="1:2" ht="13">
      <c r="A218" s="66"/>
      <c r="B218" s="66"/>
    </row>
    <row r="219" spans="1:2" ht="13">
      <c r="A219" s="66"/>
      <c r="B219" s="66"/>
    </row>
    <row r="220" spans="1:2" ht="13">
      <c r="A220" s="66"/>
      <c r="B220" s="66"/>
    </row>
    <row r="221" spans="1:2" ht="13">
      <c r="A221" s="66"/>
      <c r="B221" s="66"/>
    </row>
    <row r="222" spans="1:2" ht="13">
      <c r="A222" s="66"/>
      <c r="B222" s="66"/>
    </row>
    <row r="223" spans="1:2" ht="13">
      <c r="A223" s="66"/>
      <c r="B223" s="66"/>
    </row>
    <row r="224" spans="1:2" ht="13">
      <c r="A224" s="66"/>
      <c r="B224" s="66"/>
    </row>
    <row r="225" spans="1:2" ht="13">
      <c r="A225" s="66"/>
      <c r="B225" s="66"/>
    </row>
    <row r="226" spans="1:2" ht="13">
      <c r="A226" s="66"/>
      <c r="B226" s="66"/>
    </row>
    <row r="227" spans="1:2" ht="13">
      <c r="A227" s="66"/>
      <c r="B227" s="66"/>
    </row>
    <row r="228" spans="1:2" ht="13">
      <c r="A228" s="66"/>
      <c r="B228" s="66"/>
    </row>
    <row r="229" spans="1:2" ht="13">
      <c r="A229" s="66"/>
      <c r="B229" s="66"/>
    </row>
    <row r="230" spans="1:2" ht="13">
      <c r="A230" s="66"/>
      <c r="B230" s="66"/>
    </row>
    <row r="231" spans="1:2" ht="13">
      <c r="A231" s="66"/>
      <c r="B231" s="66"/>
    </row>
    <row r="232" spans="1:2" ht="13">
      <c r="A232" s="66"/>
      <c r="B232" s="66"/>
    </row>
    <row r="233" spans="1:2" ht="13">
      <c r="A233" s="66"/>
      <c r="B233" s="66"/>
    </row>
    <row r="234" spans="1:2" ht="13">
      <c r="A234" s="66"/>
      <c r="B234" s="66"/>
    </row>
    <row r="235" spans="1:2" ht="13">
      <c r="A235" s="66"/>
      <c r="B235" s="66"/>
    </row>
    <row r="236" spans="1:2" ht="13">
      <c r="A236" s="66"/>
      <c r="B236" s="66"/>
    </row>
    <row r="237" spans="1:2" ht="13">
      <c r="A237" s="66"/>
      <c r="B237" s="66"/>
    </row>
    <row r="238" spans="1:2" ht="13">
      <c r="A238" s="66"/>
      <c r="B238" s="66"/>
    </row>
    <row r="239" spans="1:2" ht="13">
      <c r="A239" s="66"/>
      <c r="B239" s="66"/>
    </row>
    <row r="240" spans="1:2" ht="13">
      <c r="A240" s="66"/>
      <c r="B240" s="66"/>
    </row>
    <row r="241" spans="1:2" ht="13">
      <c r="A241" s="66"/>
      <c r="B241" s="66"/>
    </row>
    <row r="242" spans="1:2" ht="13">
      <c r="A242" s="66"/>
      <c r="B242" s="66"/>
    </row>
    <row r="243" spans="1:2" ht="13">
      <c r="A243" s="66"/>
      <c r="B243" s="66"/>
    </row>
    <row r="244" spans="1:2" ht="13">
      <c r="A244" s="66"/>
      <c r="B244" s="66"/>
    </row>
    <row r="245" spans="1:2" ht="13">
      <c r="A245" s="66"/>
      <c r="B245" s="66"/>
    </row>
    <row r="246" spans="1:2" ht="13">
      <c r="A246" s="66"/>
      <c r="B246" s="66"/>
    </row>
    <row r="247" spans="1:2" ht="13">
      <c r="A247" s="66"/>
      <c r="B247" s="66"/>
    </row>
    <row r="248" spans="1:2" ht="13">
      <c r="A248" s="66"/>
      <c r="B248" s="66"/>
    </row>
    <row r="249" spans="1:2" ht="13">
      <c r="A249" s="66"/>
      <c r="B249" s="66"/>
    </row>
    <row r="250" spans="1:2" ht="13">
      <c r="A250" s="66"/>
      <c r="B250" s="66"/>
    </row>
    <row r="251" spans="1:2" ht="13">
      <c r="A251" s="66"/>
      <c r="B251" s="66"/>
    </row>
    <row r="252" spans="1:2" ht="13">
      <c r="A252" s="66"/>
      <c r="B252" s="66"/>
    </row>
    <row r="253" spans="1:2" ht="13">
      <c r="A253" s="66"/>
      <c r="B253" s="66"/>
    </row>
    <row r="254" spans="1:2" ht="13">
      <c r="A254" s="66"/>
      <c r="B254" s="66"/>
    </row>
    <row r="255" spans="1:2" ht="13">
      <c r="A255" s="66"/>
      <c r="B255" s="66"/>
    </row>
    <row r="256" spans="1:2" ht="13">
      <c r="A256" s="66"/>
      <c r="B256" s="66"/>
    </row>
    <row r="257" spans="1:2" ht="13">
      <c r="A257" s="66"/>
      <c r="B257" s="66"/>
    </row>
    <row r="258" spans="1:2" ht="13">
      <c r="A258" s="66"/>
      <c r="B258" s="66"/>
    </row>
    <row r="259" spans="1:2" ht="13">
      <c r="A259" s="66"/>
      <c r="B259" s="66"/>
    </row>
    <row r="260" spans="1:2" ht="13">
      <c r="A260" s="66"/>
      <c r="B260" s="66"/>
    </row>
    <row r="261" spans="1:2" ht="13">
      <c r="A261" s="66"/>
      <c r="B261" s="66"/>
    </row>
    <row r="262" spans="1:2" ht="13">
      <c r="A262" s="66"/>
      <c r="B262" s="66"/>
    </row>
    <row r="263" spans="1:2" ht="13">
      <c r="A263" s="66"/>
      <c r="B263" s="66"/>
    </row>
    <row r="264" spans="1:2" ht="13">
      <c r="A264" s="66"/>
      <c r="B264" s="66"/>
    </row>
    <row r="265" spans="1:2" ht="13">
      <c r="A265" s="66"/>
      <c r="B265" s="66"/>
    </row>
    <row r="266" spans="1:2" ht="13">
      <c r="A266" s="66"/>
      <c r="B266" s="66"/>
    </row>
    <row r="267" spans="1:2" ht="13">
      <c r="A267" s="66"/>
      <c r="B267" s="66"/>
    </row>
    <row r="268" spans="1:2" ht="13">
      <c r="A268" s="66"/>
      <c r="B268" s="66"/>
    </row>
    <row r="269" spans="1:2" ht="13">
      <c r="A269" s="66"/>
      <c r="B269" s="66"/>
    </row>
    <row r="270" spans="1:2" ht="13">
      <c r="A270" s="66"/>
      <c r="B270" s="66"/>
    </row>
    <row r="271" spans="1:2" ht="13">
      <c r="A271" s="66"/>
      <c r="B271" s="66"/>
    </row>
    <row r="272" spans="1:2" ht="13">
      <c r="A272" s="66"/>
      <c r="B272" s="66"/>
    </row>
    <row r="273" spans="1:2" ht="13">
      <c r="A273" s="66"/>
      <c r="B273" s="66"/>
    </row>
    <row r="274" spans="1:2" ht="13">
      <c r="A274" s="66"/>
      <c r="B274" s="66"/>
    </row>
    <row r="275" spans="1:2" ht="13">
      <c r="A275" s="66"/>
      <c r="B275" s="66"/>
    </row>
    <row r="276" spans="1:2" ht="13">
      <c r="A276" s="66"/>
      <c r="B276" s="66"/>
    </row>
    <row r="277" spans="1:2" ht="13">
      <c r="A277" s="66"/>
      <c r="B277" s="66"/>
    </row>
    <row r="278" spans="1:2" ht="13">
      <c r="A278" s="66"/>
      <c r="B278" s="66"/>
    </row>
    <row r="279" spans="1:2" ht="13">
      <c r="A279" s="66"/>
      <c r="B279" s="66"/>
    </row>
    <row r="280" spans="1:2" ht="13">
      <c r="A280" s="66"/>
      <c r="B280" s="66"/>
    </row>
    <row r="281" spans="1:2" ht="13">
      <c r="A281" s="66"/>
      <c r="B281" s="66"/>
    </row>
    <row r="282" spans="1:2" ht="13">
      <c r="A282" s="66"/>
      <c r="B282" s="66"/>
    </row>
    <row r="283" spans="1:2" ht="13">
      <c r="A283" s="66"/>
      <c r="B283" s="66"/>
    </row>
    <row r="284" spans="1:2" ht="13">
      <c r="A284" s="66"/>
      <c r="B284" s="66"/>
    </row>
    <row r="285" spans="1:2" ht="13">
      <c r="A285" s="66"/>
      <c r="B285" s="66"/>
    </row>
    <row r="286" spans="1:2" ht="13">
      <c r="A286" s="66"/>
      <c r="B286" s="66"/>
    </row>
    <row r="287" spans="1:2" ht="13">
      <c r="A287" s="66"/>
      <c r="B287" s="66"/>
    </row>
    <row r="288" spans="1:2" ht="13">
      <c r="A288" s="66"/>
      <c r="B288" s="66"/>
    </row>
    <row r="289" spans="1:2" ht="13">
      <c r="A289" s="66"/>
      <c r="B289" s="66"/>
    </row>
    <row r="290" spans="1:2" ht="13">
      <c r="A290" s="66"/>
      <c r="B290" s="66"/>
    </row>
    <row r="291" spans="1:2" ht="13">
      <c r="A291" s="66"/>
      <c r="B291" s="66"/>
    </row>
    <row r="292" spans="1:2" ht="13">
      <c r="A292" s="66"/>
      <c r="B292" s="66"/>
    </row>
    <row r="293" spans="1:2" ht="13">
      <c r="A293" s="66"/>
      <c r="B293" s="66"/>
    </row>
    <row r="294" spans="1:2" ht="13">
      <c r="A294" s="66"/>
      <c r="B294" s="66"/>
    </row>
    <row r="295" spans="1:2" ht="13">
      <c r="A295" s="66"/>
      <c r="B295" s="66"/>
    </row>
    <row r="296" spans="1:2" ht="13">
      <c r="A296" s="66"/>
      <c r="B296" s="66"/>
    </row>
    <row r="297" spans="1:2" ht="13">
      <c r="A297" s="66"/>
      <c r="B297" s="66"/>
    </row>
    <row r="298" spans="1:2" ht="13">
      <c r="A298" s="66"/>
      <c r="B298" s="66"/>
    </row>
    <row r="299" spans="1:2" ht="13">
      <c r="A299" s="66"/>
      <c r="B299" s="66"/>
    </row>
    <row r="300" spans="1:2" ht="13">
      <c r="A300" s="66"/>
      <c r="B300" s="66"/>
    </row>
    <row r="301" spans="1:2" ht="13">
      <c r="A301" s="66"/>
      <c r="B301" s="66"/>
    </row>
    <row r="302" spans="1:2" ht="13">
      <c r="A302" s="66"/>
      <c r="B302" s="66"/>
    </row>
    <row r="303" spans="1:2" ht="13">
      <c r="A303" s="66"/>
      <c r="B303" s="66"/>
    </row>
    <row r="304" spans="1:2" ht="13">
      <c r="A304" s="66"/>
      <c r="B304" s="66"/>
    </row>
    <row r="305" spans="1:2" ht="13">
      <c r="A305" s="66"/>
      <c r="B305" s="66"/>
    </row>
    <row r="306" spans="1:2" ht="13">
      <c r="A306" s="66"/>
      <c r="B306" s="66"/>
    </row>
    <row r="307" spans="1:2" ht="13">
      <c r="A307" s="66"/>
      <c r="B307" s="66"/>
    </row>
    <row r="308" spans="1:2" ht="13">
      <c r="A308" s="66"/>
      <c r="B308" s="66"/>
    </row>
    <row r="309" spans="1:2" ht="13">
      <c r="A309" s="66"/>
      <c r="B309" s="66"/>
    </row>
    <row r="310" spans="1:2" ht="13">
      <c r="A310" s="66"/>
      <c r="B310" s="66"/>
    </row>
    <row r="311" spans="1:2" ht="13">
      <c r="A311" s="66"/>
      <c r="B311" s="66"/>
    </row>
    <row r="312" spans="1:2" ht="13">
      <c r="A312" s="66"/>
      <c r="B312" s="66"/>
    </row>
    <row r="313" spans="1:2" ht="13">
      <c r="A313" s="66"/>
      <c r="B313" s="66"/>
    </row>
    <row r="314" spans="1:2" ht="13">
      <c r="A314" s="66"/>
      <c r="B314" s="66"/>
    </row>
    <row r="315" spans="1:2" ht="13">
      <c r="A315" s="66"/>
      <c r="B315" s="66"/>
    </row>
    <row r="316" spans="1:2" ht="13">
      <c r="A316" s="66"/>
      <c r="B316" s="66"/>
    </row>
    <row r="317" spans="1:2" ht="13">
      <c r="A317" s="66"/>
      <c r="B317" s="66"/>
    </row>
    <row r="318" spans="1:2" ht="13">
      <c r="A318" s="66"/>
      <c r="B318" s="66"/>
    </row>
    <row r="319" spans="1:2" ht="13">
      <c r="A319" s="66"/>
      <c r="B319" s="66"/>
    </row>
    <row r="320" spans="1:2" ht="13">
      <c r="A320" s="66"/>
      <c r="B320" s="66"/>
    </row>
    <row r="321" spans="1:2" ht="13">
      <c r="A321" s="66"/>
      <c r="B321" s="66"/>
    </row>
    <row r="322" spans="1:2" ht="13">
      <c r="A322" s="66"/>
      <c r="B322" s="66"/>
    </row>
    <row r="323" spans="1:2" ht="13">
      <c r="A323" s="66"/>
      <c r="B323" s="66"/>
    </row>
    <row r="324" spans="1:2" ht="13">
      <c r="A324" s="66"/>
      <c r="B324" s="66"/>
    </row>
    <row r="325" spans="1:2" ht="13">
      <c r="A325" s="66"/>
      <c r="B325" s="66"/>
    </row>
    <row r="326" spans="1:2" ht="13">
      <c r="A326" s="66"/>
      <c r="B326" s="66"/>
    </row>
    <row r="327" spans="1:2" ht="13">
      <c r="A327" s="66"/>
      <c r="B327" s="66"/>
    </row>
    <row r="328" spans="1:2" ht="13">
      <c r="A328" s="66"/>
      <c r="B328" s="66"/>
    </row>
    <row r="329" spans="1:2" ht="13">
      <c r="A329" s="66"/>
      <c r="B329" s="66"/>
    </row>
    <row r="330" spans="1:2" ht="13">
      <c r="A330" s="66"/>
      <c r="B330" s="66"/>
    </row>
    <row r="331" spans="1:2" ht="13">
      <c r="A331" s="66"/>
      <c r="B331" s="66"/>
    </row>
    <row r="332" spans="1:2" ht="13">
      <c r="A332" s="66"/>
      <c r="B332" s="66"/>
    </row>
    <row r="333" spans="1:2" ht="13">
      <c r="A333" s="66"/>
      <c r="B333" s="66"/>
    </row>
    <row r="334" spans="1:2" ht="13">
      <c r="A334" s="66"/>
      <c r="B334" s="66"/>
    </row>
    <row r="335" spans="1:2" ht="13">
      <c r="A335" s="66"/>
      <c r="B335" s="66"/>
    </row>
    <row r="336" spans="1:2" ht="13">
      <c r="A336" s="66"/>
      <c r="B336" s="66"/>
    </row>
    <row r="337" spans="1:2" ht="13">
      <c r="A337" s="66"/>
      <c r="B337" s="66"/>
    </row>
    <row r="338" spans="1:2" ht="13">
      <c r="A338" s="66"/>
      <c r="B338" s="66"/>
    </row>
    <row r="339" spans="1:2" ht="13">
      <c r="A339" s="66"/>
      <c r="B339" s="66"/>
    </row>
    <row r="340" spans="1:2" ht="13">
      <c r="A340" s="66"/>
      <c r="B340" s="66"/>
    </row>
    <row r="341" spans="1:2" ht="13">
      <c r="A341" s="66"/>
      <c r="B341" s="66"/>
    </row>
    <row r="342" spans="1:2" ht="13">
      <c r="A342" s="66"/>
      <c r="B342" s="66"/>
    </row>
    <row r="343" spans="1:2" ht="13">
      <c r="A343" s="66"/>
      <c r="B343" s="66"/>
    </row>
    <row r="344" spans="1:2" ht="13">
      <c r="A344" s="66"/>
      <c r="B344" s="66"/>
    </row>
    <row r="345" spans="1:2" ht="13">
      <c r="A345" s="66"/>
      <c r="B345" s="66"/>
    </row>
    <row r="346" spans="1:2" ht="13">
      <c r="A346" s="66"/>
      <c r="B346" s="66"/>
    </row>
    <row r="347" spans="1:2" ht="13">
      <c r="A347" s="66"/>
      <c r="B347" s="66"/>
    </row>
    <row r="348" spans="1:2" ht="13">
      <c r="A348" s="66"/>
      <c r="B348" s="66"/>
    </row>
    <row r="349" spans="1:2" ht="13">
      <c r="A349" s="66"/>
      <c r="B349" s="66"/>
    </row>
    <row r="350" spans="1:2" ht="13">
      <c r="A350" s="66"/>
      <c r="B350" s="66"/>
    </row>
    <row r="351" spans="1:2" ht="13">
      <c r="A351" s="66"/>
      <c r="B351" s="66"/>
    </row>
    <row r="352" spans="1:2" ht="13">
      <c r="A352" s="66"/>
      <c r="B352" s="66"/>
    </row>
    <row r="353" spans="1:2" ht="13">
      <c r="A353" s="66"/>
      <c r="B353" s="66"/>
    </row>
    <row r="354" spans="1:2" ht="13">
      <c r="A354" s="66"/>
      <c r="B354" s="66"/>
    </row>
    <row r="355" spans="1:2" ht="13">
      <c r="A355" s="66"/>
      <c r="B355" s="66"/>
    </row>
    <row r="356" spans="1:2" ht="13">
      <c r="A356" s="66"/>
      <c r="B356" s="66"/>
    </row>
    <row r="357" spans="1:2" ht="13">
      <c r="A357" s="66"/>
      <c r="B357" s="66"/>
    </row>
    <row r="358" spans="1:2" ht="13">
      <c r="A358" s="66"/>
      <c r="B358" s="66"/>
    </row>
    <row r="359" spans="1:2" ht="13">
      <c r="A359" s="66"/>
      <c r="B359" s="66"/>
    </row>
    <row r="360" spans="1:2" ht="13">
      <c r="A360" s="66"/>
      <c r="B360" s="66"/>
    </row>
    <row r="361" spans="1:2" ht="13">
      <c r="A361" s="66"/>
      <c r="B361" s="66"/>
    </row>
    <row r="362" spans="1:2" ht="13">
      <c r="A362" s="66"/>
      <c r="B362" s="66"/>
    </row>
    <row r="363" spans="1:2" ht="13">
      <c r="A363" s="66"/>
      <c r="B363" s="66"/>
    </row>
    <row r="364" spans="1:2" ht="13">
      <c r="A364" s="66"/>
      <c r="B364" s="66"/>
    </row>
    <row r="365" spans="1:2" ht="13">
      <c r="A365" s="66"/>
      <c r="B365" s="66"/>
    </row>
    <row r="366" spans="1:2" ht="13">
      <c r="A366" s="66"/>
      <c r="B366" s="66"/>
    </row>
    <row r="367" spans="1:2" ht="13">
      <c r="A367" s="66"/>
      <c r="B367" s="66"/>
    </row>
    <row r="368" spans="1:2" ht="13">
      <c r="A368" s="66"/>
      <c r="B368" s="66"/>
    </row>
    <row r="369" spans="1:2" ht="13">
      <c r="A369" s="66"/>
      <c r="B369" s="66"/>
    </row>
    <row r="370" spans="1:2" ht="13">
      <c r="A370" s="66"/>
      <c r="B370" s="66"/>
    </row>
    <row r="371" spans="1:2" ht="13">
      <c r="A371" s="66"/>
      <c r="B371" s="66"/>
    </row>
    <row r="372" spans="1:2" ht="13">
      <c r="A372" s="66"/>
      <c r="B372" s="66"/>
    </row>
    <row r="373" spans="1:2" ht="13">
      <c r="A373" s="66"/>
      <c r="B373" s="66"/>
    </row>
    <row r="374" spans="1:2" ht="13">
      <c r="A374" s="66"/>
      <c r="B374" s="66"/>
    </row>
    <row r="375" spans="1:2" ht="13">
      <c r="A375" s="66"/>
      <c r="B375" s="66"/>
    </row>
    <row r="376" spans="1:2" ht="13">
      <c r="A376" s="66"/>
      <c r="B376" s="66"/>
    </row>
    <row r="377" spans="1:2" ht="13">
      <c r="A377" s="66"/>
      <c r="B377" s="66"/>
    </row>
    <row r="378" spans="1:2" ht="13">
      <c r="A378" s="66"/>
      <c r="B378" s="66"/>
    </row>
    <row r="379" spans="1:2" ht="13">
      <c r="A379" s="66"/>
      <c r="B379" s="66"/>
    </row>
    <row r="380" spans="1:2" ht="13">
      <c r="A380" s="66"/>
      <c r="B380" s="66"/>
    </row>
    <row r="381" spans="1:2" ht="13">
      <c r="A381" s="66"/>
      <c r="B381" s="66"/>
    </row>
    <row r="382" spans="1:2" ht="13">
      <c r="A382" s="66"/>
      <c r="B382" s="66"/>
    </row>
    <row r="383" spans="1:2" ht="13">
      <c r="A383" s="66"/>
      <c r="B383" s="66"/>
    </row>
    <row r="384" spans="1:2" ht="13">
      <c r="A384" s="66"/>
      <c r="B384" s="66"/>
    </row>
    <row r="385" spans="1:2" ht="13">
      <c r="A385" s="66"/>
      <c r="B385" s="66"/>
    </row>
    <row r="386" spans="1:2" ht="13">
      <c r="A386" s="66"/>
      <c r="B386" s="66"/>
    </row>
    <row r="387" spans="1:2" ht="13">
      <c r="A387" s="66"/>
      <c r="B387" s="66"/>
    </row>
    <row r="388" spans="1:2" ht="13">
      <c r="A388" s="66"/>
      <c r="B388" s="66"/>
    </row>
    <row r="389" spans="1:2" ht="13">
      <c r="A389" s="66"/>
      <c r="B389" s="66"/>
    </row>
    <row r="390" spans="1:2" ht="13">
      <c r="A390" s="66"/>
      <c r="B390" s="66"/>
    </row>
    <row r="391" spans="1:2" ht="13">
      <c r="A391" s="66"/>
      <c r="B391" s="66"/>
    </row>
    <row r="392" spans="1:2" ht="13">
      <c r="A392" s="66"/>
      <c r="B392" s="66"/>
    </row>
    <row r="393" spans="1:2" ht="13">
      <c r="A393" s="66"/>
      <c r="B393" s="66"/>
    </row>
    <row r="394" spans="1:2" ht="13">
      <c r="A394" s="66"/>
      <c r="B394" s="66"/>
    </row>
    <row r="395" spans="1:2" ht="13">
      <c r="A395" s="66"/>
      <c r="B395" s="66"/>
    </row>
    <row r="396" spans="1:2" ht="13">
      <c r="A396" s="66"/>
      <c r="B396" s="66"/>
    </row>
    <row r="397" spans="1:2" ht="13">
      <c r="A397" s="66"/>
      <c r="B397" s="66"/>
    </row>
    <row r="398" spans="1:2" ht="13">
      <c r="A398" s="66"/>
      <c r="B398" s="66"/>
    </row>
    <row r="399" spans="1:2" ht="13">
      <c r="A399" s="66"/>
      <c r="B399" s="66"/>
    </row>
    <row r="400" spans="1:2" ht="13">
      <c r="A400" s="66"/>
      <c r="B400" s="66"/>
    </row>
    <row r="401" spans="1:2" ht="13">
      <c r="A401" s="66"/>
      <c r="B401" s="66"/>
    </row>
    <row r="402" spans="1:2" ht="13">
      <c r="A402" s="66"/>
      <c r="B402" s="66"/>
    </row>
    <row r="403" spans="1:2" ht="13">
      <c r="A403" s="66"/>
      <c r="B403" s="66"/>
    </row>
    <row r="404" spans="1:2" ht="13">
      <c r="A404" s="66"/>
      <c r="B404" s="66"/>
    </row>
    <row r="405" spans="1:2" ht="13">
      <c r="A405" s="66"/>
      <c r="B405" s="66"/>
    </row>
    <row r="406" spans="1:2" ht="13">
      <c r="A406" s="66"/>
      <c r="B406" s="66"/>
    </row>
    <row r="407" spans="1:2" ht="13">
      <c r="A407" s="66"/>
      <c r="B407" s="66"/>
    </row>
    <row r="408" spans="1:2" ht="13">
      <c r="A408" s="66"/>
      <c r="B408" s="66"/>
    </row>
    <row r="409" spans="1:2" ht="13">
      <c r="A409" s="66"/>
      <c r="B409" s="66"/>
    </row>
    <row r="410" spans="1:2" ht="13">
      <c r="A410" s="66"/>
      <c r="B410" s="66"/>
    </row>
    <row r="411" spans="1:2" ht="13">
      <c r="A411" s="66"/>
      <c r="B411" s="66"/>
    </row>
    <row r="412" spans="1:2" ht="13">
      <c r="A412" s="66"/>
      <c r="B412" s="66"/>
    </row>
    <row r="413" spans="1:2" ht="13">
      <c r="A413" s="66"/>
      <c r="B413" s="66"/>
    </row>
    <row r="414" spans="1:2" ht="13">
      <c r="A414" s="66"/>
      <c r="B414" s="66"/>
    </row>
    <row r="415" spans="1:2" ht="13">
      <c r="A415" s="66"/>
      <c r="B415" s="66"/>
    </row>
    <row r="416" spans="1:2" ht="13">
      <c r="A416" s="66"/>
      <c r="B416" s="66"/>
    </row>
    <row r="417" spans="1:2" ht="13">
      <c r="A417" s="66"/>
      <c r="B417" s="66"/>
    </row>
    <row r="418" spans="1:2" ht="13">
      <c r="A418" s="66"/>
      <c r="B418" s="66"/>
    </row>
    <row r="419" spans="1:2" ht="13">
      <c r="A419" s="66"/>
      <c r="B419" s="66"/>
    </row>
    <row r="420" spans="1:2" ht="13">
      <c r="A420" s="66"/>
      <c r="B420" s="66"/>
    </row>
    <row r="421" spans="1:2" ht="13">
      <c r="A421" s="66"/>
      <c r="B421" s="66"/>
    </row>
    <row r="422" spans="1:2" ht="13">
      <c r="A422" s="66"/>
      <c r="B422" s="66"/>
    </row>
    <row r="423" spans="1:2" ht="13">
      <c r="A423" s="66"/>
      <c r="B423" s="66"/>
    </row>
    <row r="424" spans="1:2" ht="13">
      <c r="A424" s="66"/>
      <c r="B424" s="66"/>
    </row>
    <row r="425" spans="1:2" ht="13">
      <c r="A425" s="66"/>
      <c r="B425" s="66"/>
    </row>
    <row r="426" spans="1:2" ht="13">
      <c r="A426" s="66"/>
      <c r="B426" s="66"/>
    </row>
    <row r="427" spans="1:2" ht="13">
      <c r="A427" s="66"/>
      <c r="B427" s="66"/>
    </row>
    <row r="428" spans="1:2" ht="13">
      <c r="A428" s="66"/>
      <c r="B428" s="66"/>
    </row>
    <row r="429" spans="1:2" ht="13">
      <c r="A429" s="66"/>
      <c r="B429" s="66"/>
    </row>
    <row r="430" spans="1:2" ht="13">
      <c r="A430" s="66"/>
      <c r="B430" s="66"/>
    </row>
    <row r="431" spans="1:2" ht="13">
      <c r="A431" s="66"/>
      <c r="B431" s="66"/>
    </row>
    <row r="432" spans="1:2" ht="13">
      <c r="A432" s="66"/>
      <c r="B432" s="66"/>
    </row>
    <row r="433" spans="1:2" ht="13">
      <c r="A433" s="66"/>
      <c r="B433" s="66"/>
    </row>
    <row r="434" spans="1:2" ht="13">
      <c r="A434" s="66"/>
      <c r="B434" s="66"/>
    </row>
    <row r="435" spans="1:2" ht="13">
      <c r="A435" s="66"/>
      <c r="B435" s="66"/>
    </row>
    <row r="436" spans="1:2" ht="13">
      <c r="A436" s="66"/>
      <c r="B436" s="66"/>
    </row>
    <row r="437" spans="1:2" ht="13">
      <c r="A437" s="66"/>
      <c r="B437" s="66"/>
    </row>
    <row r="438" spans="1:2" ht="13">
      <c r="A438" s="66"/>
      <c r="B438" s="66"/>
    </row>
    <row r="439" spans="1:2" ht="13">
      <c r="A439" s="66"/>
      <c r="B439" s="66"/>
    </row>
    <row r="440" spans="1:2" ht="13">
      <c r="A440" s="66"/>
      <c r="B440" s="66"/>
    </row>
    <row r="441" spans="1:2" ht="13">
      <c r="A441" s="66"/>
      <c r="B441" s="66"/>
    </row>
    <row r="442" spans="1:2" ht="13">
      <c r="A442" s="66"/>
      <c r="B442" s="66"/>
    </row>
    <row r="443" spans="1:2" ht="13">
      <c r="A443" s="66"/>
      <c r="B443" s="66"/>
    </row>
    <row r="444" spans="1:2" ht="13">
      <c r="A444" s="66"/>
      <c r="B444" s="66"/>
    </row>
    <row r="445" spans="1:2" ht="13">
      <c r="A445" s="66"/>
      <c r="B445" s="66"/>
    </row>
    <row r="446" spans="1:2" ht="13">
      <c r="A446" s="66"/>
      <c r="B446" s="66"/>
    </row>
    <row r="447" spans="1:2" ht="13">
      <c r="A447" s="66"/>
      <c r="B447" s="66"/>
    </row>
    <row r="448" spans="1:2" ht="13">
      <c r="A448" s="66"/>
      <c r="B448" s="66"/>
    </row>
    <row r="449" spans="1:2" ht="13">
      <c r="A449" s="66"/>
      <c r="B449" s="66"/>
    </row>
    <row r="450" spans="1:2" ht="13">
      <c r="A450" s="66"/>
      <c r="B450" s="66"/>
    </row>
    <row r="451" spans="1:2" ht="13">
      <c r="A451" s="66"/>
      <c r="B451" s="66"/>
    </row>
    <row r="452" spans="1:2" ht="13">
      <c r="A452" s="66"/>
      <c r="B452" s="66"/>
    </row>
    <row r="453" spans="1:2" ht="13">
      <c r="A453" s="66"/>
      <c r="B453" s="66"/>
    </row>
    <row r="454" spans="1:2" ht="13">
      <c r="A454" s="66"/>
      <c r="B454" s="66"/>
    </row>
    <row r="455" spans="1:2" ht="13">
      <c r="A455" s="66"/>
      <c r="B455" s="66"/>
    </row>
    <row r="456" spans="1:2" ht="13">
      <c r="A456" s="66"/>
      <c r="B456" s="66"/>
    </row>
    <row r="457" spans="1:2" ht="13">
      <c r="A457" s="66"/>
      <c r="B457" s="66"/>
    </row>
    <row r="458" spans="1:2" ht="13">
      <c r="A458" s="66"/>
      <c r="B458" s="66"/>
    </row>
    <row r="459" spans="1:2" ht="13">
      <c r="A459" s="66"/>
      <c r="B459" s="66"/>
    </row>
    <row r="460" spans="1:2" ht="13">
      <c r="A460" s="66"/>
      <c r="B460" s="66"/>
    </row>
    <row r="461" spans="1:2" ht="13">
      <c r="A461" s="66"/>
      <c r="B461" s="66"/>
    </row>
    <row r="462" spans="1:2" ht="13">
      <c r="A462" s="66"/>
      <c r="B462" s="66"/>
    </row>
    <row r="463" spans="1:2" ht="13">
      <c r="A463" s="66"/>
      <c r="B463" s="66"/>
    </row>
    <row r="464" spans="1:2" ht="13">
      <c r="A464" s="66"/>
      <c r="B464" s="66"/>
    </row>
    <row r="465" spans="1:2" ht="13">
      <c r="A465" s="66"/>
      <c r="B465" s="66"/>
    </row>
    <row r="466" spans="1:2" ht="13">
      <c r="A466" s="66"/>
      <c r="B466" s="66"/>
    </row>
    <row r="467" spans="1:2" ht="13">
      <c r="A467" s="66"/>
      <c r="B467" s="66"/>
    </row>
    <row r="468" spans="1:2" ht="13">
      <c r="A468" s="66"/>
      <c r="B468" s="66"/>
    </row>
    <row r="469" spans="1:2" ht="13">
      <c r="A469" s="66"/>
      <c r="B469" s="66"/>
    </row>
    <row r="470" spans="1:2" ht="13">
      <c r="A470" s="66"/>
      <c r="B470" s="66"/>
    </row>
    <row r="471" spans="1:2" ht="13">
      <c r="A471" s="66"/>
      <c r="B471" s="66"/>
    </row>
    <row r="472" spans="1:2" ht="13">
      <c r="A472" s="66"/>
      <c r="B472" s="66"/>
    </row>
    <row r="473" spans="1:2" ht="13">
      <c r="A473" s="66"/>
      <c r="B473" s="66"/>
    </row>
    <row r="474" spans="1:2" ht="13">
      <c r="A474" s="66"/>
      <c r="B474" s="66"/>
    </row>
    <row r="475" spans="1:2" ht="13">
      <c r="A475" s="66"/>
      <c r="B475" s="66"/>
    </row>
    <row r="476" spans="1:2" ht="13">
      <c r="A476" s="66"/>
      <c r="B476" s="66"/>
    </row>
    <row r="477" spans="1:2" ht="13">
      <c r="A477" s="66"/>
      <c r="B477" s="66"/>
    </row>
    <row r="478" spans="1:2" ht="13">
      <c r="A478" s="66"/>
      <c r="B478" s="66"/>
    </row>
    <row r="479" spans="1:2" ht="13">
      <c r="A479" s="66"/>
      <c r="B479" s="66"/>
    </row>
    <row r="480" spans="1:2" ht="13">
      <c r="A480" s="66"/>
      <c r="B480" s="66"/>
    </row>
    <row r="481" spans="1:2" ht="13">
      <c r="A481" s="66"/>
      <c r="B481" s="66"/>
    </row>
    <row r="482" spans="1:2" ht="13">
      <c r="A482" s="66"/>
      <c r="B482" s="66"/>
    </row>
    <row r="483" spans="1:2" ht="13">
      <c r="A483" s="66"/>
      <c r="B483" s="66"/>
    </row>
    <row r="484" spans="1:2" ht="13">
      <c r="A484" s="66"/>
      <c r="B484" s="66"/>
    </row>
    <row r="485" spans="1:2" ht="13">
      <c r="A485" s="66"/>
      <c r="B485" s="66"/>
    </row>
    <row r="486" spans="1:2" ht="13">
      <c r="A486" s="66"/>
      <c r="B486" s="66"/>
    </row>
    <row r="487" spans="1:2" ht="13">
      <c r="A487" s="66"/>
      <c r="B487" s="66"/>
    </row>
    <row r="488" spans="1:2" ht="13">
      <c r="A488" s="66"/>
      <c r="B488" s="66"/>
    </row>
    <row r="489" spans="1:2" ht="13">
      <c r="A489" s="66"/>
      <c r="B489" s="66"/>
    </row>
    <row r="490" spans="1:2" ht="13">
      <c r="A490" s="66"/>
      <c r="B490" s="66"/>
    </row>
    <row r="491" spans="1:2" ht="13">
      <c r="A491" s="66"/>
      <c r="B491" s="66"/>
    </row>
    <row r="492" spans="1:2" ht="13">
      <c r="A492" s="66"/>
      <c r="B492" s="66"/>
    </row>
    <row r="493" spans="1:2" ht="13">
      <c r="A493" s="66"/>
      <c r="B493" s="66"/>
    </row>
    <row r="494" spans="1:2" ht="13">
      <c r="A494" s="66"/>
      <c r="B494" s="66"/>
    </row>
    <row r="495" spans="1:2" ht="13">
      <c r="A495" s="66"/>
      <c r="B495" s="66"/>
    </row>
    <row r="496" spans="1:2" ht="13">
      <c r="A496" s="66"/>
      <c r="B496" s="66"/>
    </row>
    <row r="497" spans="1:2" ht="13">
      <c r="A497" s="66"/>
      <c r="B497" s="66"/>
    </row>
    <row r="498" spans="1:2" ht="13">
      <c r="A498" s="66"/>
      <c r="B498" s="66"/>
    </row>
    <row r="499" spans="1:2" ht="13">
      <c r="A499" s="66"/>
      <c r="B499" s="66"/>
    </row>
    <row r="500" spans="1:2" ht="13">
      <c r="A500" s="66"/>
      <c r="B500" s="66"/>
    </row>
    <row r="501" spans="1:2" ht="13">
      <c r="A501" s="66"/>
      <c r="B501" s="66"/>
    </row>
    <row r="502" spans="1:2" ht="13">
      <c r="A502" s="66"/>
      <c r="B502" s="66"/>
    </row>
    <row r="503" spans="1:2" ht="13">
      <c r="A503" s="66"/>
      <c r="B503" s="66"/>
    </row>
    <row r="504" spans="1:2" ht="13">
      <c r="A504" s="66"/>
      <c r="B504" s="66"/>
    </row>
    <row r="505" spans="1:2" ht="13">
      <c r="A505" s="66"/>
      <c r="B505" s="66"/>
    </row>
    <row r="506" spans="1:2" ht="13">
      <c r="A506" s="66"/>
      <c r="B506" s="66"/>
    </row>
    <row r="507" spans="1:2" ht="13">
      <c r="A507" s="66"/>
      <c r="B507" s="66"/>
    </row>
    <row r="508" spans="1:2" ht="13">
      <c r="A508" s="66"/>
      <c r="B508" s="66"/>
    </row>
    <row r="509" spans="1:2" ht="13">
      <c r="A509" s="66"/>
      <c r="B509" s="66"/>
    </row>
    <row r="510" spans="1:2" ht="13">
      <c r="A510" s="66"/>
      <c r="B510" s="66"/>
    </row>
    <row r="511" spans="1:2" ht="13">
      <c r="A511" s="66"/>
      <c r="B511" s="66"/>
    </row>
    <row r="512" spans="1:2" ht="13">
      <c r="A512" s="66"/>
      <c r="B512" s="66"/>
    </row>
    <row r="513" spans="1:2" ht="13">
      <c r="A513" s="66"/>
      <c r="B513" s="66"/>
    </row>
    <row r="514" spans="1:2" ht="13">
      <c r="A514" s="66"/>
      <c r="B514" s="66"/>
    </row>
    <row r="515" spans="1:2" ht="13">
      <c r="A515" s="66"/>
      <c r="B515" s="66"/>
    </row>
    <row r="516" spans="1:2" ht="13">
      <c r="A516" s="66"/>
      <c r="B516" s="66"/>
    </row>
    <row r="517" spans="1:2" ht="13">
      <c r="A517" s="66"/>
      <c r="B517" s="66"/>
    </row>
    <row r="518" spans="1:2" ht="13">
      <c r="A518" s="66"/>
      <c r="B518" s="66"/>
    </row>
    <row r="519" spans="1:2" ht="13">
      <c r="A519" s="66"/>
      <c r="B519" s="66"/>
    </row>
    <row r="520" spans="1:2" ht="13">
      <c r="A520" s="66"/>
      <c r="B520" s="66"/>
    </row>
    <row r="521" spans="1:2" ht="13">
      <c r="A521" s="66"/>
      <c r="B521" s="66"/>
    </row>
    <row r="522" spans="1:2" ht="13">
      <c r="A522" s="66"/>
      <c r="B522" s="66"/>
    </row>
    <row r="523" spans="1:2" ht="13">
      <c r="A523" s="66"/>
      <c r="B523" s="66"/>
    </row>
    <row r="524" spans="1:2" ht="13">
      <c r="A524" s="66"/>
      <c r="B524" s="66"/>
    </row>
    <row r="525" spans="1:2" ht="13">
      <c r="A525" s="66"/>
      <c r="B525" s="66"/>
    </row>
    <row r="526" spans="1:2" ht="13">
      <c r="A526" s="66"/>
      <c r="B526" s="66"/>
    </row>
    <row r="527" spans="1:2" ht="13">
      <c r="A527" s="66"/>
      <c r="B527" s="66"/>
    </row>
    <row r="528" spans="1:2" ht="13">
      <c r="A528" s="66"/>
      <c r="B528" s="66"/>
    </row>
    <row r="529" spans="1:2" ht="13">
      <c r="A529" s="66"/>
      <c r="B529" s="66"/>
    </row>
    <row r="530" spans="1:2" ht="13">
      <c r="A530" s="66"/>
      <c r="B530" s="66"/>
    </row>
    <row r="531" spans="1:2" ht="13">
      <c r="A531" s="66"/>
      <c r="B531" s="66"/>
    </row>
    <row r="532" spans="1:2" ht="13">
      <c r="A532" s="66"/>
      <c r="B532" s="66"/>
    </row>
    <row r="533" spans="1:2" ht="13">
      <c r="A533" s="66"/>
      <c r="B533" s="66"/>
    </row>
    <row r="534" spans="1:2" ht="13">
      <c r="A534" s="66"/>
      <c r="B534" s="66"/>
    </row>
    <row r="535" spans="1:2" ht="13">
      <c r="A535" s="66"/>
      <c r="B535" s="66"/>
    </row>
    <row r="536" spans="1:2" ht="13">
      <c r="A536" s="66"/>
      <c r="B536" s="66"/>
    </row>
    <row r="537" spans="1:2" ht="13">
      <c r="A537" s="66"/>
      <c r="B537" s="66"/>
    </row>
    <row r="538" spans="1:2" ht="13">
      <c r="A538" s="66"/>
      <c r="B538" s="66"/>
    </row>
    <row r="539" spans="1:2" ht="13">
      <c r="A539" s="66"/>
      <c r="B539" s="66"/>
    </row>
    <row r="540" spans="1:2" ht="13">
      <c r="A540" s="66"/>
      <c r="B540" s="66"/>
    </row>
    <row r="541" spans="1:2" ht="13">
      <c r="A541" s="66"/>
      <c r="B541" s="66"/>
    </row>
    <row r="542" spans="1:2" ht="13">
      <c r="A542" s="66"/>
      <c r="B542" s="66"/>
    </row>
    <row r="543" spans="1:2" ht="13">
      <c r="A543" s="66"/>
      <c r="B543" s="66"/>
    </row>
    <row r="544" spans="1:2" ht="13">
      <c r="A544" s="66"/>
      <c r="B544" s="66"/>
    </row>
    <row r="545" spans="1:2" ht="13">
      <c r="A545" s="66"/>
      <c r="B545" s="66"/>
    </row>
    <row r="546" spans="1:2" ht="13">
      <c r="A546" s="66"/>
      <c r="B546" s="66"/>
    </row>
    <row r="547" spans="1:2" ht="13">
      <c r="A547" s="66"/>
      <c r="B547" s="66"/>
    </row>
    <row r="548" spans="1:2" ht="13">
      <c r="A548" s="66"/>
      <c r="B548" s="66"/>
    </row>
    <row r="549" spans="1:2" ht="13">
      <c r="A549" s="66"/>
      <c r="B549" s="66"/>
    </row>
    <row r="550" spans="1:2" ht="13">
      <c r="A550" s="66"/>
      <c r="B550" s="66"/>
    </row>
    <row r="551" spans="1:2" ht="13">
      <c r="A551" s="66"/>
      <c r="B551" s="66"/>
    </row>
    <row r="552" spans="1:2" ht="13">
      <c r="A552" s="66"/>
      <c r="B552" s="66"/>
    </row>
    <row r="553" spans="1:2" ht="13">
      <c r="A553" s="66"/>
      <c r="B553" s="66"/>
    </row>
    <row r="554" spans="1:2" ht="13">
      <c r="A554" s="66"/>
      <c r="B554" s="66"/>
    </row>
    <row r="555" spans="1:2" ht="13">
      <c r="A555" s="66"/>
      <c r="B555" s="66"/>
    </row>
    <row r="556" spans="1:2" ht="13">
      <c r="A556" s="66"/>
      <c r="B556" s="66"/>
    </row>
    <row r="557" spans="1:2" ht="13">
      <c r="A557" s="66"/>
      <c r="B557" s="66"/>
    </row>
    <row r="558" spans="1:2" ht="13">
      <c r="A558" s="66"/>
      <c r="B558" s="66"/>
    </row>
    <row r="559" spans="1:2" ht="13">
      <c r="A559" s="66"/>
      <c r="B559" s="66"/>
    </row>
    <row r="560" spans="1:2" ht="13">
      <c r="A560" s="66"/>
      <c r="B560" s="66"/>
    </row>
    <row r="561" spans="1:2" ht="13">
      <c r="A561" s="66"/>
      <c r="B561" s="66"/>
    </row>
    <row r="562" spans="1:2" ht="13">
      <c r="A562" s="66"/>
      <c r="B562" s="66"/>
    </row>
    <row r="563" spans="1:2" ht="13">
      <c r="A563" s="66"/>
      <c r="B563" s="66"/>
    </row>
    <row r="564" spans="1:2" ht="13">
      <c r="A564" s="66"/>
      <c r="B564" s="66"/>
    </row>
    <row r="565" spans="1:2" ht="13">
      <c r="A565" s="66"/>
      <c r="B565" s="66"/>
    </row>
    <row r="566" spans="1:2" ht="13">
      <c r="A566" s="66"/>
      <c r="B566" s="66"/>
    </row>
    <row r="567" spans="1:2" ht="13">
      <c r="A567" s="66"/>
      <c r="B567" s="66"/>
    </row>
    <row r="568" spans="1:2" ht="13">
      <c r="A568" s="66"/>
      <c r="B568" s="66"/>
    </row>
    <row r="569" spans="1:2" ht="13">
      <c r="A569" s="66"/>
      <c r="B569" s="66"/>
    </row>
    <row r="570" spans="1:2" ht="13">
      <c r="A570" s="66"/>
      <c r="B570" s="66"/>
    </row>
    <row r="571" spans="1:2" ht="13">
      <c r="A571" s="66"/>
      <c r="B571" s="66"/>
    </row>
    <row r="572" spans="1:2" ht="13">
      <c r="A572" s="66"/>
      <c r="B572" s="66"/>
    </row>
    <row r="573" spans="1:2" ht="13">
      <c r="A573" s="66"/>
      <c r="B573" s="66"/>
    </row>
    <row r="574" spans="1:2" ht="13">
      <c r="A574" s="66"/>
      <c r="B574" s="66"/>
    </row>
    <row r="575" spans="1:2" ht="13">
      <c r="A575" s="66"/>
      <c r="B575" s="66"/>
    </row>
    <row r="576" spans="1:2" ht="13">
      <c r="A576" s="66"/>
      <c r="B576" s="66"/>
    </row>
    <row r="577" spans="1:2" ht="13">
      <c r="A577" s="66"/>
      <c r="B577" s="66"/>
    </row>
    <row r="578" spans="1:2" ht="13">
      <c r="A578" s="66"/>
      <c r="B578" s="66"/>
    </row>
    <row r="579" spans="1:2" ht="13">
      <c r="A579" s="66"/>
      <c r="B579" s="66"/>
    </row>
    <row r="580" spans="1:2" ht="13">
      <c r="A580" s="66"/>
      <c r="B580" s="66"/>
    </row>
    <row r="581" spans="1:2" ht="13">
      <c r="A581" s="66"/>
      <c r="B581" s="66"/>
    </row>
    <row r="582" spans="1:2" ht="13">
      <c r="A582" s="66"/>
      <c r="B582" s="66"/>
    </row>
    <row r="583" spans="1:2" ht="13">
      <c r="A583" s="66"/>
      <c r="B583" s="66"/>
    </row>
    <row r="584" spans="1:2" ht="13">
      <c r="A584" s="66"/>
      <c r="B584" s="66"/>
    </row>
    <row r="585" spans="1:2" ht="13">
      <c r="A585" s="66"/>
      <c r="B585" s="66"/>
    </row>
    <row r="586" spans="1:2" ht="13">
      <c r="A586" s="66"/>
      <c r="B586" s="66"/>
    </row>
    <row r="587" spans="1:2" ht="13">
      <c r="A587" s="66"/>
      <c r="B587" s="66"/>
    </row>
    <row r="588" spans="1:2" ht="13">
      <c r="A588" s="66"/>
      <c r="B588" s="66"/>
    </row>
    <row r="589" spans="1:2" ht="13">
      <c r="A589" s="66"/>
      <c r="B589" s="66"/>
    </row>
    <row r="590" spans="1:2" ht="13">
      <c r="A590" s="66"/>
      <c r="B590" s="66"/>
    </row>
    <row r="591" spans="1:2" ht="13">
      <c r="A591" s="66"/>
      <c r="B591" s="66"/>
    </row>
    <row r="592" spans="1:2" ht="13">
      <c r="A592" s="66"/>
      <c r="B592" s="66"/>
    </row>
    <row r="593" spans="1:2" ht="13">
      <c r="A593" s="66"/>
      <c r="B593" s="66"/>
    </row>
    <row r="594" spans="1:2" ht="13">
      <c r="A594" s="66"/>
      <c r="B594" s="66"/>
    </row>
    <row r="595" spans="1:2" ht="13">
      <c r="A595" s="66"/>
      <c r="B595" s="66"/>
    </row>
    <row r="596" spans="1:2" ht="13">
      <c r="A596" s="66"/>
      <c r="B596" s="66"/>
    </row>
    <row r="597" spans="1:2" ht="13">
      <c r="A597" s="66"/>
      <c r="B597" s="66"/>
    </row>
    <row r="598" spans="1:2" ht="13">
      <c r="A598" s="66"/>
      <c r="B598" s="66"/>
    </row>
    <row r="599" spans="1:2" ht="13">
      <c r="A599" s="66"/>
      <c r="B599" s="66"/>
    </row>
    <row r="600" spans="1:2" ht="13">
      <c r="A600" s="66"/>
      <c r="B600" s="66"/>
    </row>
    <row r="601" spans="1:2" ht="13">
      <c r="A601" s="66"/>
      <c r="B601" s="66"/>
    </row>
    <row r="602" spans="1:2" ht="13">
      <c r="A602" s="66"/>
      <c r="B602" s="66"/>
    </row>
    <row r="603" spans="1:2" ht="13">
      <c r="A603" s="66"/>
      <c r="B603" s="66"/>
    </row>
    <row r="604" spans="1:2" ht="13">
      <c r="A604" s="66"/>
      <c r="B604" s="66"/>
    </row>
    <row r="605" spans="1:2" ht="13">
      <c r="A605" s="66"/>
      <c r="B605" s="66"/>
    </row>
    <row r="606" spans="1:2" ht="13">
      <c r="A606" s="66"/>
      <c r="B606" s="66"/>
    </row>
    <row r="607" spans="1:2" ht="13">
      <c r="A607" s="66"/>
      <c r="B607" s="66"/>
    </row>
    <row r="608" spans="1:2" ht="13">
      <c r="A608" s="66"/>
      <c r="B608" s="66"/>
    </row>
    <row r="609" spans="1:2" ht="13">
      <c r="A609" s="66"/>
      <c r="B609" s="66"/>
    </row>
    <row r="610" spans="1:2" ht="13">
      <c r="A610" s="66"/>
      <c r="B610" s="66"/>
    </row>
    <row r="611" spans="1:2" ht="13">
      <c r="A611" s="66"/>
      <c r="B611" s="66"/>
    </row>
    <row r="612" spans="1:2" ht="13">
      <c r="A612" s="66"/>
      <c r="B612" s="66"/>
    </row>
    <row r="613" spans="1:2" ht="13">
      <c r="A613" s="66"/>
      <c r="B613" s="66"/>
    </row>
    <row r="614" spans="1:2" ht="13">
      <c r="A614" s="66"/>
      <c r="B614" s="66"/>
    </row>
    <row r="615" spans="1:2" ht="13">
      <c r="A615" s="66"/>
      <c r="B615" s="66"/>
    </row>
    <row r="616" spans="1:2" ht="13">
      <c r="A616" s="66"/>
      <c r="B616" s="66"/>
    </row>
    <row r="617" spans="1:2" ht="13">
      <c r="A617" s="66"/>
      <c r="B617" s="66"/>
    </row>
    <row r="618" spans="1:2" ht="13">
      <c r="A618" s="66"/>
      <c r="B618" s="66"/>
    </row>
    <row r="619" spans="1:2" ht="13">
      <c r="A619" s="66"/>
      <c r="B619" s="66"/>
    </row>
    <row r="620" spans="1:2" ht="13">
      <c r="A620" s="66"/>
      <c r="B620" s="66"/>
    </row>
    <row r="621" spans="1:2" ht="13">
      <c r="A621" s="66"/>
      <c r="B621" s="66"/>
    </row>
    <row r="622" spans="1:2" ht="13">
      <c r="A622" s="66"/>
      <c r="B622" s="66"/>
    </row>
    <row r="623" spans="1:2" ht="13">
      <c r="A623" s="66"/>
      <c r="B623" s="66"/>
    </row>
    <row r="624" spans="1:2" ht="13">
      <c r="A624" s="66"/>
      <c r="B624" s="66"/>
    </row>
    <row r="625" spans="1:2" ht="13">
      <c r="A625" s="66"/>
      <c r="B625" s="66"/>
    </row>
    <row r="626" spans="1:2" ht="13">
      <c r="A626" s="66"/>
      <c r="B626" s="66"/>
    </row>
    <row r="627" spans="1:2" ht="13">
      <c r="A627" s="66"/>
      <c r="B627" s="66"/>
    </row>
    <row r="628" spans="1:2" ht="13">
      <c r="A628" s="66"/>
      <c r="B628" s="66"/>
    </row>
    <row r="629" spans="1:2" ht="13">
      <c r="A629" s="66"/>
      <c r="B629" s="66"/>
    </row>
    <row r="630" spans="1:2" ht="13">
      <c r="A630" s="66"/>
      <c r="B630" s="66"/>
    </row>
    <row r="631" spans="1:2" ht="13">
      <c r="A631" s="66"/>
      <c r="B631" s="66"/>
    </row>
    <row r="632" spans="1:2" ht="13">
      <c r="A632" s="66"/>
      <c r="B632" s="66"/>
    </row>
    <row r="633" spans="1:2" ht="13">
      <c r="A633" s="66"/>
      <c r="B633" s="66"/>
    </row>
    <row r="634" spans="1:2" ht="13">
      <c r="A634" s="66"/>
      <c r="B634" s="66"/>
    </row>
    <row r="635" spans="1:2" ht="13">
      <c r="A635" s="66"/>
      <c r="B635" s="66"/>
    </row>
    <row r="636" spans="1:2" ht="13">
      <c r="A636" s="66"/>
      <c r="B636" s="66"/>
    </row>
    <row r="637" spans="1:2" ht="13">
      <c r="A637" s="66"/>
      <c r="B637" s="66"/>
    </row>
    <row r="638" spans="1:2" ht="13">
      <c r="A638" s="66"/>
      <c r="B638" s="66"/>
    </row>
    <row r="639" spans="1:2" ht="13">
      <c r="A639" s="66"/>
      <c r="B639" s="66"/>
    </row>
    <row r="640" spans="1:2" ht="13">
      <c r="A640" s="66"/>
      <c r="B640" s="66"/>
    </row>
    <row r="641" spans="1:2" ht="13">
      <c r="A641" s="66"/>
      <c r="B641" s="66"/>
    </row>
    <row r="642" spans="1:2" ht="13">
      <c r="A642" s="66"/>
      <c r="B642" s="66"/>
    </row>
    <row r="643" spans="1:2" ht="13">
      <c r="A643" s="66"/>
      <c r="B643" s="66"/>
    </row>
    <row r="644" spans="1:2" ht="13">
      <c r="A644" s="66"/>
      <c r="B644" s="66"/>
    </row>
    <row r="645" spans="1:2" ht="13">
      <c r="A645" s="66"/>
      <c r="B645" s="66"/>
    </row>
    <row r="646" spans="1:2" ht="13">
      <c r="A646" s="66"/>
      <c r="B646" s="66"/>
    </row>
    <row r="647" spans="1:2" ht="13">
      <c r="A647" s="66"/>
      <c r="B647" s="66"/>
    </row>
    <row r="648" spans="1:2" ht="13">
      <c r="A648" s="66"/>
      <c r="B648" s="66"/>
    </row>
    <row r="649" spans="1:2" ht="13">
      <c r="A649" s="66"/>
      <c r="B649" s="66"/>
    </row>
    <row r="650" spans="1:2" ht="13">
      <c r="A650" s="66"/>
      <c r="B650" s="66"/>
    </row>
    <row r="651" spans="1:2" ht="13">
      <c r="A651" s="66"/>
      <c r="B651" s="66"/>
    </row>
    <row r="652" spans="1:2" ht="13">
      <c r="A652" s="66"/>
      <c r="B652" s="66"/>
    </row>
    <row r="653" spans="1:2" ht="13">
      <c r="A653" s="66"/>
      <c r="B653" s="66"/>
    </row>
    <row r="654" spans="1:2" ht="13">
      <c r="A654" s="66"/>
      <c r="B654" s="66"/>
    </row>
    <row r="655" spans="1:2" ht="13">
      <c r="A655" s="66"/>
      <c r="B655" s="66"/>
    </row>
    <row r="656" spans="1:2" ht="13">
      <c r="A656" s="66"/>
      <c r="B656" s="66"/>
    </row>
    <row r="657" spans="1:2" ht="13">
      <c r="A657" s="66"/>
      <c r="B657" s="66"/>
    </row>
    <row r="658" spans="1:2" ht="13">
      <c r="A658" s="66"/>
      <c r="B658" s="66"/>
    </row>
    <row r="659" spans="1:2" ht="13">
      <c r="A659" s="66"/>
      <c r="B659" s="66"/>
    </row>
    <row r="660" spans="1:2" ht="13">
      <c r="A660" s="66"/>
      <c r="B660" s="66"/>
    </row>
    <row r="661" spans="1:2" ht="13">
      <c r="A661" s="66"/>
      <c r="B661" s="66"/>
    </row>
    <row r="662" spans="1:2" ht="13">
      <c r="A662" s="66"/>
      <c r="B662" s="66"/>
    </row>
    <row r="663" spans="1:2" ht="13">
      <c r="A663" s="66"/>
      <c r="B663" s="66"/>
    </row>
    <row r="664" spans="1:2" ht="13">
      <c r="A664" s="66"/>
      <c r="B664" s="66"/>
    </row>
    <row r="665" spans="1:2" ht="13">
      <c r="A665" s="66"/>
      <c r="B665" s="66"/>
    </row>
    <row r="666" spans="1:2" ht="13">
      <c r="A666" s="66"/>
      <c r="B666" s="66"/>
    </row>
    <row r="667" spans="1:2" ht="13">
      <c r="A667" s="66"/>
      <c r="B667" s="66"/>
    </row>
    <row r="668" spans="1:2" ht="13">
      <c r="A668" s="66"/>
      <c r="B668" s="66"/>
    </row>
    <row r="669" spans="1:2" ht="13">
      <c r="A669" s="66"/>
      <c r="B669" s="66"/>
    </row>
    <row r="670" spans="1:2" ht="13">
      <c r="A670" s="66"/>
      <c r="B670" s="66"/>
    </row>
    <row r="671" spans="1:2" ht="13">
      <c r="A671" s="66"/>
      <c r="B671" s="66"/>
    </row>
    <row r="672" spans="1:2" ht="13">
      <c r="A672" s="66"/>
      <c r="B672" s="66"/>
    </row>
    <row r="673" spans="1:2" ht="13">
      <c r="A673" s="66"/>
      <c r="B673" s="66"/>
    </row>
    <row r="674" spans="1:2" ht="13">
      <c r="A674" s="66"/>
      <c r="B674" s="66"/>
    </row>
    <row r="675" spans="1:2" ht="13">
      <c r="A675" s="66"/>
      <c r="B675" s="66"/>
    </row>
    <row r="676" spans="1:2" ht="13">
      <c r="A676" s="66"/>
      <c r="B676" s="66"/>
    </row>
    <row r="677" spans="1:2" ht="13">
      <c r="A677" s="66"/>
      <c r="B677" s="66"/>
    </row>
    <row r="678" spans="1:2" ht="13">
      <c r="A678" s="66"/>
      <c r="B678" s="66"/>
    </row>
    <row r="679" spans="1:2" ht="13">
      <c r="A679" s="66"/>
      <c r="B679" s="66"/>
    </row>
    <row r="680" spans="1:2" ht="13">
      <c r="A680" s="66"/>
      <c r="B680" s="66"/>
    </row>
    <row r="681" spans="1:2" ht="13">
      <c r="A681" s="66"/>
      <c r="B681" s="66"/>
    </row>
    <row r="682" spans="1:2" ht="13">
      <c r="A682" s="66"/>
      <c r="B682" s="66"/>
    </row>
    <row r="683" spans="1:2" ht="13">
      <c r="A683" s="66"/>
      <c r="B683" s="66"/>
    </row>
    <row r="684" spans="1:2" ht="13">
      <c r="A684" s="66"/>
      <c r="B684" s="66"/>
    </row>
    <row r="685" spans="1:2" ht="13">
      <c r="A685" s="66"/>
      <c r="B685" s="66"/>
    </row>
    <row r="686" spans="1:2" ht="13">
      <c r="A686" s="66"/>
      <c r="B686" s="66"/>
    </row>
    <row r="687" spans="1:2" ht="13">
      <c r="A687" s="66"/>
      <c r="B687" s="66"/>
    </row>
    <row r="688" spans="1:2" ht="13">
      <c r="A688" s="66"/>
      <c r="B688" s="66"/>
    </row>
    <row r="689" spans="1:2" ht="13">
      <c r="A689" s="66"/>
      <c r="B689" s="66"/>
    </row>
    <row r="690" spans="1:2" ht="13">
      <c r="A690" s="66"/>
      <c r="B690" s="66"/>
    </row>
    <row r="691" spans="1:2" ht="13">
      <c r="A691" s="66"/>
      <c r="B691" s="66"/>
    </row>
    <row r="692" spans="1:2" ht="13">
      <c r="A692" s="66"/>
      <c r="B692" s="66"/>
    </row>
    <row r="693" spans="1:2" ht="13">
      <c r="A693" s="66"/>
      <c r="B693" s="66"/>
    </row>
    <row r="694" spans="1:2" ht="13">
      <c r="A694" s="66"/>
      <c r="B694" s="66"/>
    </row>
    <row r="695" spans="1:2" ht="13">
      <c r="A695" s="66"/>
      <c r="B695" s="66"/>
    </row>
    <row r="696" spans="1:2" ht="13">
      <c r="A696" s="66"/>
      <c r="B696" s="66"/>
    </row>
    <row r="697" spans="1:2" ht="13">
      <c r="A697" s="66"/>
      <c r="B697" s="66"/>
    </row>
    <row r="698" spans="1:2" ht="13">
      <c r="A698" s="66"/>
      <c r="B698" s="66"/>
    </row>
    <row r="699" spans="1:2" ht="13">
      <c r="A699" s="66"/>
      <c r="B699" s="66"/>
    </row>
    <row r="700" spans="1:2" ht="13">
      <c r="A700" s="66"/>
      <c r="B700" s="66"/>
    </row>
    <row r="701" spans="1:2" ht="13">
      <c r="A701" s="66"/>
      <c r="B701" s="66"/>
    </row>
    <row r="702" spans="1:2" ht="13">
      <c r="A702" s="66"/>
      <c r="B702" s="66"/>
    </row>
    <row r="703" spans="1:2" ht="13">
      <c r="A703" s="66"/>
      <c r="B703" s="66"/>
    </row>
    <row r="704" spans="1:2" ht="13">
      <c r="A704" s="66"/>
      <c r="B704" s="66"/>
    </row>
    <row r="705" spans="1:2" ht="13">
      <c r="A705" s="66"/>
      <c r="B705" s="66"/>
    </row>
    <row r="706" spans="1:2" ht="13">
      <c r="A706" s="66"/>
      <c r="B706" s="66"/>
    </row>
    <row r="707" spans="1:2" ht="13">
      <c r="A707" s="66"/>
      <c r="B707" s="66"/>
    </row>
    <row r="708" spans="1:2" ht="13">
      <c r="A708" s="66"/>
      <c r="B708" s="66"/>
    </row>
    <row r="709" spans="1:2" ht="13">
      <c r="A709" s="66"/>
      <c r="B709" s="66"/>
    </row>
    <row r="710" spans="1:2" ht="13">
      <c r="A710" s="66"/>
      <c r="B710" s="66"/>
    </row>
    <row r="711" spans="1:2" ht="13">
      <c r="A711" s="66"/>
      <c r="B711" s="66"/>
    </row>
    <row r="712" spans="1:2" ht="13">
      <c r="A712" s="66"/>
      <c r="B712" s="66"/>
    </row>
    <row r="713" spans="1:2" ht="13">
      <c r="A713" s="66"/>
      <c r="B713" s="66"/>
    </row>
    <row r="714" spans="1:2" ht="13">
      <c r="A714" s="66"/>
      <c r="B714" s="66"/>
    </row>
    <row r="715" spans="1:2" ht="13">
      <c r="A715" s="66"/>
      <c r="B715" s="66"/>
    </row>
    <row r="716" spans="1:2" ht="13">
      <c r="A716" s="66"/>
      <c r="B716" s="66"/>
    </row>
    <row r="717" spans="1:2" ht="13">
      <c r="A717" s="66"/>
      <c r="B717" s="66"/>
    </row>
    <row r="718" spans="1:2" ht="13">
      <c r="A718" s="66"/>
      <c r="B718" s="66"/>
    </row>
    <row r="719" spans="1:2" ht="13">
      <c r="A719" s="66"/>
      <c r="B719" s="66"/>
    </row>
    <row r="720" spans="1:2" ht="13">
      <c r="A720" s="66"/>
      <c r="B720" s="66"/>
    </row>
    <row r="721" spans="1:2" ht="13">
      <c r="A721" s="66"/>
      <c r="B721" s="66"/>
    </row>
    <row r="722" spans="1:2" ht="13">
      <c r="A722" s="66"/>
      <c r="B722" s="66"/>
    </row>
    <row r="723" spans="1:2" ht="13">
      <c r="A723" s="66"/>
      <c r="B723" s="66"/>
    </row>
    <row r="724" spans="1:2" ht="13">
      <c r="A724" s="66"/>
      <c r="B724" s="66"/>
    </row>
    <row r="725" spans="1:2" ht="13">
      <c r="A725" s="66"/>
      <c r="B725" s="66"/>
    </row>
    <row r="726" spans="1:2" ht="13">
      <c r="A726" s="66"/>
      <c r="B726" s="66"/>
    </row>
    <row r="727" spans="1:2" ht="13">
      <c r="A727" s="66"/>
      <c r="B727" s="66"/>
    </row>
    <row r="728" spans="1:2" ht="13">
      <c r="A728" s="66"/>
      <c r="B728" s="66"/>
    </row>
    <row r="729" spans="1:2" ht="13">
      <c r="A729" s="66"/>
      <c r="B729" s="66"/>
    </row>
    <row r="730" spans="1:2" ht="13">
      <c r="A730" s="66"/>
      <c r="B730" s="66"/>
    </row>
    <row r="731" spans="1:2" ht="13">
      <c r="A731" s="66"/>
      <c r="B731" s="66"/>
    </row>
    <row r="732" spans="1:2" ht="13">
      <c r="A732" s="66"/>
      <c r="B732" s="66"/>
    </row>
    <row r="733" spans="1:2" ht="13">
      <c r="A733" s="66"/>
      <c r="B733" s="66"/>
    </row>
    <row r="734" spans="1:2" ht="13">
      <c r="A734" s="66"/>
      <c r="B734" s="66"/>
    </row>
    <row r="735" spans="1:2" ht="13">
      <c r="A735" s="66"/>
      <c r="B735" s="66"/>
    </row>
    <row r="736" spans="1:2" ht="13">
      <c r="A736" s="66"/>
      <c r="B736" s="66"/>
    </row>
    <row r="737" spans="1:2" ht="13">
      <c r="A737" s="66"/>
      <c r="B737" s="66"/>
    </row>
    <row r="738" spans="1:2" ht="13">
      <c r="A738" s="66"/>
      <c r="B738" s="66"/>
    </row>
    <row r="739" spans="1:2" ht="13">
      <c r="A739" s="66"/>
      <c r="B739" s="66"/>
    </row>
    <row r="740" spans="1:2" ht="13">
      <c r="A740" s="66"/>
      <c r="B740" s="66"/>
    </row>
    <row r="741" spans="1:2" ht="13">
      <c r="A741" s="66"/>
      <c r="B741" s="66"/>
    </row>
    <row r="742" spans="1:2" ht="13">
      <c r="A742" s="66"/>
      <c r="B742" s="66"/>
    </row>
    <row r="743" spans="1:2" ht="13">
      <c r="A743" s="66"/>
      <c r="B743" s="66"/>
    </row>
    <row r="744" spans="1:2" ht="13">
      <c r="A744" s="66"/>
      <c r="B744" s="66"/>
    </row>
    <row r="745" spans="1:2" ht="13">
      <c r="A745" s="66"/>
      <c r="B745" s="66"/>
    </row>
    <row r="746" spans="1:2" ht="13">
      <c r="A746" s="66"/>
      <c r="B746" s="66"/>
    </row>
    <row r="747" spans="1:2" ht="13">
      <c r="A747" s="66"/>
      <c r="B747" s="66"/>
    </row>
    <row r="748" spans="1:2" ht="13">
      <c r="A748" s="66"/>
      <c r="B748" s="66"/>
    </row>
    <row r="749" spans="1:2" ht="13">
      <c r="A749" s="66"/>
      <c r="B749" s="66"/>
    </row>
    <row r="750" spans="1:2" ht="13">
      <c r="A750" s="66"/>
      <c r="B750" s="66"/>
    </row>
    <row r="751" spans="1:2" ht="13">
      <c r="A751" s="66"/>
      <c r="B751" s="66"/>
    </row>
    <row r="752" spans="1:2" ht="13">
      <c r="A752" s="66"/>
      <c r="B752" s="66"/>
    </row>
    <row r="753" spans="1:2" ht="13">
      <c r="A753" s="66"/>
      <c r="B753" s="66"/>
    </row>
    <row r="754" spans="1:2" ht="13">
      <c r="A754" s="66"/>
      <c r="B754" s="66"/>
    </row>
    <row r="755" spans="1:2" ht="13">
      <c r="A755" s="66"/>
      <c r="B755" s="66"/>
    </row>
    <row r="756" spans="1:2" ht="13">
      <c r="A756" s="66"/>
      <c r="B756" s="66"/>
    </row>
    <row r="757" spans="1:2" ht="13">
      <c r="A757" s="66"/>
      <c r="B757" s="66"/>
    </row>
    <row r="758" spans="1:2" ht="13">
      <c r="A758" s="66"/>
      <c r="B758" s="66"/>
    </row>
    <row r="759" spans="1:2" ht="13">
      <c r="A759" s="66"/>
      <c r="B759" s="66"/>
    </row>
    <row r="760" spans="1:2" ht="13">
      <c r="A760" s="66"/>
      <c r="B760" s="66"/>
    </row>
    <row r="761" spans="1:2" ht="13">
      <c r="A761" s="66"/>
      <c r="B761" s="66"/>
    </row>
    <row r="762" spans="1:2" ht="13">
      <c r="A762" s="66"/>
      <c r="B762" s="66"/>
    </row>
    <row r="763" spans="1:2" ht="13">
      <c r="A763" s="66"/>
      <c r="B763" s="66"/>
    </row>
    <row r="764" spans="1:2" ht="13">
      <c r="A764" s="66"/>
      <c r="B764" s="66"/>
    </row>
    <row r="765" spans="1:2" ht="13">
      <c r="A765" s="66"/>
      <c r="B765" s="66"/>
    </row>
    <row r="766" spans="1:2" ht="13">
      <c r="A766" s="66"/>
      <c r="B766" s="66"/>
    </row>
    <row r="767" spans="1:2" ht="13">
      <c r="A767" s="66"/>
      <c r="B767" s="66"/>
    </row>
    <row r="768" spans="1:2" ht="13">
      <c r="A768" s="66"/>
      <c r="B768" s="66"/>
    </row>
    <row r="769" spans="1:2" ht="13">
      <c r="A769" s="66"/>
      <c r="B769" s="66"/>
    </row>
    <row r="770" spans="1:2" ht="13">
      <c r="A770" s="66"/>
      <c r="B770" s="66"/>
    </row>
    <row r="771" spans="1:2" ht="13">
      <c r="A771" s="66"/>
      <c r="B771" s="66"/>
    </row>
    <row r="772" spans="1:2" ht="13">
      <c r="A772" s="66"/>
      <c r="B772" s="66"/>
    </row>
    <row r="773" spans="1:2" ht="13">
      <c r="A773" s="66"/>
      <c r="B773" s="66"/>
    </row>
    <row r="774" spans="1:2" ht="13">
      <c r="A774" s="66"/>
      <c r="B774" s="66"/>
    </row>
    <row r="775" spans="1:2" ht="13">
      <c r="A775" s="66"/>
      <c r="B775" s="66"/>
    </row>
    <row r="776" spans="1:2" ht="13">
      <c r="A776" s="66"/>
      <c r="B776" s="66"/>
    </row>
    <row r="777" spans="1:2" ht="13">
      <c r="A777" s="66"/>
      <c r="B777" s="66"/>
    </row>
    <row r="778" spans="1:2" ht="13">
      <c r="A778" s="66"/>
      <c r="B778" s="66"/>
    </row>
    <row r="779" spans="1:2" ht="13">
      <c r="A779" s="66"/>
      <c r="B779" s="66"/>
    </row>
    <row r="780" spans="1:2" ht="13">
      <c r="A780" s="66"/>
      <c r="B780" s="66"/>
    </row>
    <row r="781" spans="1:2" ht="13">
      <c r="A781" s="66"/>
      <c r="B781" s="66"/>
    </row>
    <row r="782" spans="1:2" ht="13">
      <c r="A782" s="66"/>
      <c r="B782" s="66"/>
    </row>
    <row r="783" spans="1:2" ht="13">
      <c r="A783" s="66"/>
      <c r="B783" s="66"/>
    </row>
    <row r="784" spans="1:2" ht="13">
      <c r="A784" s="66"/>
      <c r="B784" s="66"/>
    </row>
    <row r="785" spans="1:2" ht="13">
      <c r="A785" s="66"/>
      <c r="B785" s="66"/>
    </row>
    <row r="786" spans="1:2" ht="13">
      <c r="A786" s="66"/>
      <c r="B786" s="66"/>
    </row>
    <row r="787" spans="1:2" ht="13">
      <c r="A787" s="66"/>
      <c r="B787" s="66"/>
    </row>
    <row r="788" spans="1:2" ht="13">
      <c r="A788" s="66"/>
      <c r="B788" s="66"/>
    </row>
    <row r="789" spans="1:2" ht="13">
      <c r="A789" s="66"/>
      <c r="B789" s="66"/>
    </row>
    <row r="790" spans="1:2" ht="13">
      <c r="A790" s="66"/>
      <c r="B790" s="66"/>
    </row>
    <row r="791" spans="1:2" ht="13">
      <c r="A791" s="66"/>
      <c r="B791" s="66"/>
    </row>
    <row r="792" spans="1:2" ht="13">
      <c r="A792" s="66"/>
      <c r="B792" s="66"/>
    </row>
    <row r="793" spans="1:2" ht="13">
      <c r="A793" s="66"/>
      <c r="B793" s="66"/>
    </row>
    <row r="794" spans="1:2" ht="13">
      <c r="A794" s="66"/>
      <c r="B794" s="66"/>
    </row>
    <row r="795" spans="1:2" ht="13">
      <c r="A795" s="66"/>
      <c r="B795" s="66"/>
    </row>
    <row r="796" spans="1:2" ht="13">
      <c r="A796" s="66"/>
      <c r="B796" s="66"/>
    </row>
    <row r="797" spans="1:2" ht="13">
      <c r="A797" s="66"/>
      <c r="B797" s="66"/>
    </row>
    <row r="798" spans="1:2" ht="13">
      <c r="A798" s="66"/>
      <c r="B798" s="66"/>
    </row>
    <row r="799" spans="1:2" ht="13">
      <c r="A799" s="66"/>
      <c r="B799" s="66"/>
    </row>
    <row r="800" spans="1:2" ht="13">
      <c r="A800" s="66"/>
      <c r="B800" s="66"/>
    </row>
    <row r="801" spans="1:2" ht="13">
      <c r="A801" s="66"/>
      <c r="B801" s="66"/>
    </row>
    <row r="802" spans="1:2" ht="13">
      <c r="A802" s="66"/>
      <c r="B802" s="66"/>
    </row>
    <row r="803" spans="1:2" ht="13">
      <c r="A803" s="66"/>
      <c r="B803" s="66"/>
    </row>
    <row r="804" spans="1:2" ht="13">
      <c r="A804" s="66"/>
      <c r="B804" s="66"/>
    </row>
    <row r="805" spans="1:2" ht="13">
      <c r="A805" s="66"/>
      <c r="B805" s="66"/>
    </row>
    <row r="806" spans="1:2" ht="13">
      <c r="A806" s="66"/>
      <c r="B806" s="66"/>
    </row>
    <row r="807" spans="1:2" ht="13">
      <c r="A807" s="66"/>
      <c r="B807" s="66"/>
    </row>
    <row r="808" spans="1:2" ht="13">
      <c r="A808" s="66"/>
      <c r="B808" s="66"/>
    </row>
    <row r="809" spans="1:2" ht="13">
      <c r="A809" s="66"/>
      <c r="B809" s="66"/>
    </row>
    <row r="810" spans="1:2" ht="13">
      <c r="A810" s="66"/>
      <c r="B810" s="66"/>
    </row>
    <row r="811" spans="1:2" ht="13">
      <c r="A811" s="66"/>
      <c r="B811" s="66"/>
    </row>
    <row r="812" spans="1:2" ht="13">
      <c r="A812" s="66"/>
      <c r="B812" s="66"/>
    </row>
    <row r="813" spans="1:2" ht="13">
      <c r="A813" s="66"/>
      <c r="B813" s="66"/>
    </row>
    <row r="814" spans="1:2" ht="13">
      <c r="A814" s="66"/>
      <c r="B814" s="66"/>
    </row>
    <row r="815" spans="1:2" ht="13">
      <c r="A815" s="66"/>
      <c r="B815" s="66"/>
    </row>
    <row r="816" spans="1:2" ht="13">
      <c r="A816" s="66"/>
      <c r="B816" s="66"/>
    </row>
    <row r="817" spans="1:2" ht="13">
      <c r="A817" s="66"/>
      <c r="B817" s="66"/>
    </row>
    <row r="818" spans="1:2" ht="13">
      <c r="A818" s="66"/>
      <c r="B818" s="66"/>
    </row>
    <row r="819" spans="1:2" ht="13">
      <c r="A819" s="66"/>
      <c r="B819" s="66"/>
    </row>
    <row r="820" spans="1:2" ht="13">
      <c r="A820" s="66"/>
      <c r="B820" s="66"/>
    </row>
    <row r="821" spans="1:2" ht="13">
      <c r="A821" s="66"/>
      <c r="B821" s="66"/>
    </row>
    <row r="822" spans="1:2" ht="13">
      <c r="A822" s="66"/>
      <c r="B822" s="66"/>
    </row>
    <row r="823" spans="1:2" ht="13">
      <c r="A823" s="66"/>
      <c r="B823" s="66"/>
    </row>
    <row r="824" spans="1:2" ht="13">
      <c r="A824" s="66"/>
      <c r="B824" s="66"/>
    </row>
    <row r="825" spans="1:2" ht="13">
      <c r="A825" s="66"/>
      <c r="B825" s="66"/>
    </row>
    <row r="826" spans="1:2" ht="13">
      <c r="A826" s="66"/>
      <c r="B826" s="66"/>
    </row>
    <row r="827" spans="1:2" ht="13">
      <c r="A827" s="66"/>
      <c r="B827" s="66"/>
    </row>
    <row r="828" spans="1:2" ht="13">
      <c r="A828" s="66"/>
      <c r="B828" s="66"/>
    </row>
    <row r="829" spans="1:2" ht="13">
      <c r="A829" s="66"/>
      <c r="B829" s="66"/>
    </row>
    <row r="830" spans="1:2" ht="13">
      <c r="A830" s="66"/>
      <c r="B830" s="66"/>
    </row>
    <row r="831" spans="1:2" ht="13">
      <c r="A831" s="66"/>
      <c r="B831" s="66"/>
    </row>
    <row r="832" spans="1:2" ht="13">
      <c r="A832" s="66"/>
      <c r="B832" s="66"/>
    </row>
    <row r="833" spans="1:2" ht="13">
      <c r="A833" s="66"/>
      <c r="B833" s="66"/>
    </row>
    <row r="834" spans="1:2" ht="13">
      <c r="A834" s="66"/>
      <c r="B834" s="66"/>
    </row>
    <row r="835" spans="1:2" ht="13">
      <c r="A835" s="66"/>
      <c r="B835" s="66"/>
    </row>
    <row r="836" spans="1:2" ht="13">
      <c r="A836" s="66"/>
      <c r="B836" s="66"/>
    </row>
    <row r="837" spans="1:2" ht="13">
      <c r="A837" s="66"/>
      <c r="B837" s="66"/>
    </row>
    <row r="838" spans="1:2" ht="13">
      <c r="A838" s="66"/>
      <c r="B838" s="66"/>
    </row>
    <row r="839" spans="1:2" ht="13">
      <c r="A839" s="66"/>
      <c r="B839" s="66"/>
    </row>
    <row r="840" spans="1:2" ht="13">
      <c r="A840" s="66"/>
      <c r="B840" s="66"/>
    </row>
    <row r="841" spans="1:2" ht="13">
      <c r="A841" s="66"/>
      <c r="B841" s="66"/>
    </row>
    <row r="842" spans="1:2" ht="13">
      <c r="A842" s="66"/>
      <c r="B842" s="66"/>
    </row>
    <row r="843" spans="1:2" ht="13">
      <c r="A843" s="66"/>
      <c r="B843" s="66"/>
    </row>
    <row r="844" spans="1:2" ht="13">
      <c r="A844" s="66"/>
      <c r="B844" s="66"/>
    </row>
    <row r="845" spans="1:2" ht="13">
      <c r="A845" s="66"/>
      <c r="B845" s="66"/>
    </row>
    <row r="846" spans="1:2" ht="13">
      <c r="A846" s="66"/>
      <c r="B846" s="66"/>
    </row>
    <row r="847" spans="1:2" ht="13">
      <c r="A847" s="66"/>
      <c r="B847" s="66"/>
    </row>
    <row r="848" spans="1:2" ht="13">
      <c r="A848" s="66"/>
      <c r="B848" s="66"/>
    </row>
    <row r="849" spans="1:2" ht="13">
      <c r="A849" s="66"/>
      <c r="B849" s="66"/>
    </row>
    <row r="850" spans="1:2" ht="13">
      <c r="A850" s="66"/>
      <c r="B850" s="66"/>
    </row>
    <row r="851" spans="1:2" ht="13">
      <c r="A851" s="66"/>
      <c r="B851" s="66"/>
    </row>
    <row r="852" spans="1:2" ht="13">
      <c r="A852" s="66"/>
      <c r="B852" s="66"/>
    </row>
    <row r="853" spans="1:2" ht="13">
      <c r="A853" s="66"/>
      <c r="B853" s="66"/>
    </row>
    <row r="854" spans="1:2" ht="13">
      <c r="A854" s="66"/>
      <c r="B854" s="66"/>
    </row>
    <row r="855" spans="1:2" ht="13">
      <c r="A855" s="66"/>
      <c r="B855" s="66"/>
    </row>
    <row r="856" spans="1:2" ht="13">
      <c r="A856" s="66"/>
      <c r="B856" s="66"/>
    </row>
    <row r="857" spans="1:2" ht="13">
      <c r="A857" s="66"/>
      <c r="B857" s="66"/>
    </row>
    <row r="858" spans="1:2" ht="13">
      <c r="A858" s="66"/>
      <c r="B858" s="66"/>
    </row>
    <row r="859" spans="1:2" ht="13">
      <c r="A859" s="66"/>
      <c r="B859" s="66"/>
    </row>
    <row r="860" spans="1:2" ht="13">
      <c r="A860" s="66"/>
      <c r="B860" s="66"/>
    </row>
    <row r="861" spans="1:2" ht="13">
      <c r="A861" s="66"/>
      <c r="B861" s="66"/>
    </row>
    <row r="862" spans="1:2" ht="13">
      <c r="A862" s="66"/>
      <c r="B862" s="66"/>
    </row>
    <row r="863" spans="1:2" ht="13">
      <c r="A863" s="66"/>
      <c r="B863" s="66"/>
    </row>
    <row r="864" spans="1:2" ht="13">
      <c r="A864" s="66"/>
      <c r="B864" s="66"/>
    </row>
    <row r="865" spans="1:2" ht="13">
      <c r="A865" s="66"/>
      <c r="B865" s="66"/>
    </row>
    <row r="866" spans="1:2" ht="13">
      <c r="A866" s="66"/>
      <c r="B866" s="66"/>
    </row>
    <row r="867" spans="1:2" ht="13">
      <c r="A867" s="66"/>
      <c r="B867" s="66"/>
    </row>
    <row r="868" spans="1:2" ht="13">
      <c r="A868" s="66"/>
      <c r="B868" s="66"/>
    </row>
    <row r="869" spans="1:2" ht="13">
      <c r="A869" s="66"/>
      <c r="B869" s="66"/>
    </row>
    <row r="870" spans="1:2" ht="13">
      <c r="A870" s="66"/>
      <c r="B870" s="66"/>
    </row>
    <row r="871" spans="1:2" ht="13">
      <c r="A871" s="66"/>
      <c r="B871" s="66"/>
    </row>
    <row r="872" spans="1:2" ht="13">
      <c r="A872" s="66"/>
      <c r="B872" s="66"/>
    </row>
    <row r="873" spans="1:2" ht="13">
      <c r="A873" s="66"/>
      <c r="B873" s="66"/>
    </row>
    <row r="874" spans="1:2" ht="13">
      <c r="A874" s="66"/>
      <c r="B874" s="66"/>
    </row>
    <row r="875" spans="1:2" ht="13">
      <c r="A875" s="66"/>
      <c r="B875" s="66"/>
    </row>
    <row r="876" spans="1:2" ht="13">
      <c r="A876" s="66"/>
      <c r="B876" s="66"/>
    </row>
    <row r="877" spans="1:2" ht="13">
      <c r="A877" s="66"/>
      <c r="B877" s="66"/>
    </row>
    <row r="878" spans="1:2" ht="13">
      <c r="A878" s="66"/>
      <c r="B878" s="66"/>
    </row>
    <row r="879" spans="1:2" ht="13">
      <c r="A879" s="66"/>
      <c r="B879" s="66"/>
    </row>
    <row r="880" spans="1:2" ht="13">
      <c r="A880" s="66"/>
      <c r="B880" s="66"/>
    </row>
    <row r="881" spans="1:2" ht="13">
      <c r="A881" s="66"/>
      <c r="B881" s="66"/>
    </row>
    <row r="882" spans="1:2" ht="13">
      <c r="A882" s="66"/>
      <c r="B882" s="66"/>
    </row>
    <row r="883" spans="1:2" ht="13">
      <c r="A883" s="66"/>
      <c r="B883" s="66"/>
    </row>
    <row r="884" spans="1:2" ht="13">
      <c r="A884" s="66"/>
      <c r="B884" s="66"/>
    </row>
    <row r="885" spans="1:2" ht="13">
      <c r="A885" s="66"/>
      <c r="B885" s="66"/>
    </row>
    <row r="886" spans="1:2" ht="13">
      <c r="A886" s="66"/>
      <c r="B886" s="66"/>
    </row>
    <row r="887" spans="1:2" ht="13">
      <c r="A887" s="66"/>
      <c r="B887" s="66"/>
    </row>
    <row r="888" spans="1:2" ht="13">
      <c r="A888" s="66"/>
      <c r="B888" s="66"/>
    </row>
    <row r="889" spans="1:2" ht="13">
      <c r="A889" s="66"/>
      <c r="B889" s="66"/>
    </row>
    <row r="890" spans="1:2" ht="13">
      <c r="A890" s="66"/>
      <c r="B890" s="66"/>
    </row>
    <row r="891" spans="1:2" ht="13">
      <c r="A891" s="66"/>
      <c r="B891" s="66"/>
    </row>
    <row r="892" spans="1:2" ht="13">
      <c r="A892" s="66"/>
      <c r="B892" s="66"/>
    </row>
    <row r="893" spans="1:2" ht="13">
      <c r="A893" s="66"/>
      <c r="B893" s="66"/>
    </row>
    <row r="894" spans="1:2" ht="13">
      <c r="A894" s="66"/>
      <c r="B894" s="66"/>
    </row>
    <row r="895" spans="1:2" ht="13">
      <c r="A895" s="66"/>
      <c r="B895" s="66"/>
    </row>
    <row r="896" spans="1:2" ht="13">
      <c r="A896" s="66"/>
      <c r="B896" s="66"/>
    </row>
    <row r="897" spans="1:2" ht="13">
      <c r="A897" s="66"/>
      <c r="B897" s="66"/>
    </row>
    <row r="898" spans="1:2" ht="13">
      <c r="A898" s="66"/>
      <c r="B898" s="66"/>
    </row>
    <row r="899" spans="1:2" ht="13">
      <c r="A899" s="66"/>
      <c r="B899" s="66"/>
    </row>
    <row r="900" spans="1:2" ht="13">
      <c r="A900" s="66"/>
      <c r="B900" s="66"/>
    </row>
    <row r="901" spans="1:2" ht="13">
      <c r="A901" s="66"/>
      <c r="B901" s="66"/>
    </row>
    <row r="902" spans="1:2" ht="13">
      <c r="A902" s="66"/>
      <c r="B902" s="66"/>
    </row>
    <row r="903" spans="1:2" ht="13">
      <c r="A903" s="66"/>
      <c r="B903" s="66"/>
    </row>
    <row r="904" spans="1:2" ht="13">
      <c r="A904" s="66"/>
      <c r="B904" s="66"/>
    </row>
    <row r="905" spans="1:2" ht="13">
      <c r="A905" s="66"/>
      <c r="B905" s="66"/>
    </row>
    <row r="906" spans="1:2" ht="13">
      <c r="A906" s="66"/>
      <c r="B906" s="66"/>
    </row>
    <row r="907" spans="1:2" ht="13">
      <c r="A907" s="66"/>
      <c r="B907" s="66"/>
    </row>
    <row r="908" spans="1:2" ht="13">
      <c r="A908" s="66"/>
      <c r="B908" s="66"/>
    </row>
    <row r="909" spans="1:2" ht="13">
      <c r="A909" s="66"/>
      <c r="B909" s="66"/>
    </row>
    <row r="910" spans="1:2" ht="13">
      <c r="A910" s="66"/>
      <c r="B910" s="66"/>
    </row>
    <row r="911" spans="1:2" ht="13">
      <c r="A911" s="66"/>
      <c r="B911" s="66"/>
    </row>
    <row r="912" spans="1:2" ht="13">
      <c r="A912" s="66"/>
      <c r="B912" s="66"/>
    </row>
    <row r="913" spans="1:2" ht="13">
      <c r="A913" s="66"/>
      <c r="B913" s="66"/>
    </row>
    <row r="914" spans="1:2" ht="13">
      <c r="A914" s="66"/>
      <c r="B914" s="66"/>
    </row>
    <row r="915" spans="1:2" ht="13">
      <c r="A915" s="66"/>
      <c r="B915" s="66"/>
    </row>
    <row r="916" spans="1:2" ht="13">
      <c r="A916" s="66"/>
      <c r="B916" s="66"/>
    </row>
    <row r="917" spans="1:2" ht="13">
      <c r="A917" s="66"/>
      <c r="B917" s="66"/>
    </row>
    <row r="918" spans="1:2" ht="13">
      <c r="A918" s="66"/>
      <c r="B918" s="66"/>
    </row>
    <row r="919" spans="1:2" ht="13">
      <c r="A919" s="66"/>
      <c r="B919" s="66"/>
    </row>
    <row r="920" spans="1:2" ht="13">
      <c r="A920" s="66"/>
      <c r="B920" s="66"/>
    </row>
    <row r="921" spans="1:2" ht="13">
      <c r="A921" s="66"/>
      <c r="B921" s="66"/>
    </row>
    <row r="922" spans="1:2" ht="13">
      <c r="A922" s="66"/>
      <c r="B922" s="66"/>
    </row>
    <row r="923" spans="1:2" ht="13">
      <c r="A923" s="66"/>
      <c r="B923" s="66"/>
    </row>
    <row r="924" spans="1:2" ht="13">
      <c r="A924" s="66"/>
      <c r="B924" s="66"/>
    </row>
    <row r="925" spans="1:2" ht="13">
      <c r="A925" s="66"/>
      <c r="B925" s="66"/>
    </row>
    <row r="926" spans="1:2" ht="13">
      <c r="A926" s="66"/>
      <c r="B926" s="66"/>
    </row>
    <row r="927" spans="1:2" ht="13">
      <c r="A927" s="66"/>
      <c r="B927" s="66"/>
    </row>
    <row r="928" spans="1:2" ht="13">
      <c r="A928" s="66"/>
      <c r="B928" s="66"/>
    </row>
    <row r="929" spans="1:2" ht="13">
      <c r="A929" s="66"/>
      <c r="B929" s="66"/>
    </row>
    <row r="930" spans="1:2" ht="13">
      <c r="A930" s="66"/>
      <c r="B930" s="66"/>
    </row>
    <row r="931" spans="1:2" ht="13">
      <c r="A931" s="66"/>
      <c r="B931" s="66"/>
    </row>
    <row r="932" spans="1:2" ht="13">
      <c r="A932" s="66"/>
      <c r="B932" s="66"/>
    </row>
    <row r="933" spans="1:2" ht="13">
      <c r="A933" s="66"/>
      <c r="B933" s="66"/>
    </row>
    <row r="934" spans="1:2" ht="13">
      <c r="A934" s="66"/>
      <c r="B934" s="66"/>
    </row>
    <row r="935" spans="1:2" ht="13">
      <c r="A935" s="66"/>
      <c r="B935" s="66"/>
    </row>
    <row r="936" spans="1:2" ht="13">
      <c r="A936" s="66"/>
      <c r="B936" s="66"/>
    </row>
    <row r="937" spans="1:2" ht="13">
      <c r="A937" s="66"/>
      <c r="B937" s="66"/>
    </row>
    <row r="938" spans="1:2" ht="13">
      <c r="A938" s="66"/>
      <c r="B938" s="66"/>
    </row>
    <row r="939" spans="1:2" ht="13">
      <c r="A939" s="66"/>
      <c r="B939" s="66"/>
    </row>
    <row r="940" spans="1:2" ht="13">
      <c r="A940" s="66"/>
      <c r="B940" s="66"/>
    </row>
    <row r="941" spans="1:2" ht="13">
      <c r="A941" s="66"/>
      <c r="B941" s="66"/>
    </row>
    <row r="942" spans="1:2" ht="13">
      <c r="A942" s="66"/>
      <c r="B942" s="66"/>
    </row>
    <row r="943" spans="1:2" ht="13">
      <c r="A943" s="66"/>
      <c r="B943" s="66"/>
    </row>
    <row r="944" spans="1:2" ht="13">
      <c r="A944" s="66"/>
      <c r="B944" s="66"/>
    </row>
    <row r="945" spans="1:2" ht="13">
      <c r="A945" s="66"/>
      <c r="B945" s="66"/>
    </row>
    <row r="946" spans="1:2" ht="13">
      <c r="A946" s="66"/>
      <c r="B946" s="66"/>
    </row>
    <row r="947" spans="1:2" ht="13">
      <c r="A947" s="66"/>
      <c r="B947" s="66"/>
    </row>
    <row r="948" spans="1:2" ht="13">
      <c r="A948" s="66"/>
      <c r="B948" s="66"/>
    </row>
    <row r="949" spans="1:2" ht="13">
      <c r="A949" s="66"/>
      <c r="B949" s="66"/>
    </row>
    <row r="950" spans="1:2" ht="13">
      <c r="A950" s="66"/>
      <c r="B950" s="66"/>
    </row>
    <row r="951" spans="1:2" ht="13">
      <c r="A951" s="66"/>
      <c r="B951" s="66"/>
    </row>
    <row r="952" spans="1:2" ht="13">
      <c r="A952" s="66"/>
      <c r="B952" s="66"/>
    </row>
    <row r="953" spans="1:2" ht="13">
      <c r="A953" s="66"/>
      <c r="B953" s="66"/>
    </row>
    <row r="954" spans="1:2" ht="13">
      <c r="A954" s="66"/>
      <c r="B954" s="66"/>
    </row>
    <row r="955" spans="1:2" ht="13">
      <c r="A955" s="66"/>
      <c r="B955" s="66"/>
    </row>
    <row r="956" spans="1:2" ht="13">
      <c r="A956" s="66"/>
      <c r="B956" s="66"/>
    </row>
    <row r="957" spans="1:2" ht="13">
      <c r="A957" s="66"/>
      <c r="B957" s="66"/>
    </row>
    <row r="958" spans="1:2" ht="13">
      <c r="A958" s="66"/>
      <c r="B958" s="66"/>
    </row>
    <row r="959" spans="1:2" ht="13">
      <c r="A959" s="66"/>
      <c r="B959" s="66"/>
    </row>
    <row r="960" spans="1:2" ht="13">
      <c r="A960" s="66"/>
      <c r="B960" s="66"/>
    </row>
    <row r="961" spans="1:2" ht="13">
      <c r="A961" s="66"/>
      <c r="B961" s="66"/>
    </row>
    <row r="962" spans="1:2" ht="13">
      <c r="A962" s="66"/>
      <c r="B962" s="66"/>
    </row>
    <row r="963" spans="1:2" ht="13">
      <c r="A963" s="66"/>
      <c r="B963" s="66"/>
    </row>
    <row r="964" spans="1:2" ht="13">
      <c r="A964" s="66"/>
      <c r="B964" s="66"/>
    </row>
    <row r="965" spans="1:2" ht="13">
      <c r="A965" s="66"/>
      <c r="B965" s="66"/>
    </row>
    <row r="966" spans="1:2" ht="13">
      <c r="A966" s="66"/>
      <c r="B966" s="66"/>
    </row>
    <row r="967" spans="1:2" ht="13">
      <c r="A967" s="66"/>
      <c r="B967" s="66"/>
    </row>
    <row r="968" spans="1:2" ht="13">
      <c r="A968" s="66"/>
      <c r="B968" s="66"/>
    </row>
    <row r="969" spans="1:2" ht="13">
      <c r="A969" s="66"/>
      <c r="B969" s="66"/>
    </row>
    <row r="970" spans="1:2" ht="13">
      <c r="A970" s="66"/>
      <c r="B970" s="66"/>
    </row>
    <row r="971" spans="1:2" ht="13">
      <c r="A971" s="66"/>
      <c r="B971" s="66"/>
    </row>
    <row r="972" spans="1:2" ht="13">
      <c r="A972" s="66"/>
      <c r="B972" s="66"/>
    </row>
    <row r="973" spans="1:2" ht="13">
      <c r="A973" s="66"/>
      <c r="B973" s="66"/>
    </row>
    <row r="974" spans="1:2" ht="13">
      <c r="A974" s="66"/>
      <c r="B974" s="66"/>
    </row>
    <row r="975" spans="1:2" ht="13">
      <c r="A975" s="66"/>
      <c r="B975" s="66"/>
    </row>
    <row r="976" spans="1:2" ht="13">
      <c r="A976" s="66"/>
      <c r="B976" s="66"/>
    </row>
    <row r="977" spans="1:2" ht="13">
      <c r="A977" s="66"/>
      <c r="B977" s="66"/>
    </row>
    <row r="978" spans="1:2" ht="13">
      <c r="A978" s="66"/>
      <c r="B978" s="66"/>
    </row>
    <row r="979" spans="1:2" ht="13">
      <c r="A979" s="66"/>
      <c r="B979" s="66"/>
    </row>
    <row r="980" spans="1:2" ht="13">
      <c r="A980" s="66"/>
      <c r="B980" s="66"/>
    </row>
    <row r="981" spans="1:2" ht="13">
      <c r="A981" s="66"/>
      <c r="B981" s="66"/>
    </row>
    <row r="982" spans="1:2" ht="13">
      <c r="A982" s="66"/>
      <c r="B982" s="66"/>
    </row>
    <row r="983" spans="1:2" ht="13">
      <c r="A983" s="66"/>
      <c r="B983" s="66"/>
    </row>
    <row r="984" spans="1:2" ht="13">
      <c r="A984" s="66"/>
      <c r="B984" s="66"/>
    </row>
    <row r="985" spans="1:2" ht="13">
      <c r="A985" s="66"/>
      <c r="B985" s="66"/>
    </row>
    <row r="986" spans="1:2" ht="13">
      <c r="A986" s="66"/>
      <c r="B986" s="66"/>
    </row>
    <row r="987" spans="1:2" ht="13">
      <c r="A987" s="66"/>
      <c r="B987" s="66"/>
    </row>
    <row r="988" spans="1:2" ht="13">
      <c r="A988" s="66"/>
      <c r="B988" s="66"/>
    </row>
    <row r="989" spans="1:2" ht="13">
      <c r="A989" s="66"/>
      <c r="B989" s="66"/>
    </row>
    <row r="990" spans="1:2" ht="13">
      <c r="A990" s="66"/>
      <c r="B990" s="66"/>
    </row>
    <row r="991" spans="1:2" ht="13">
      <c r="A991" s="66"/>
      <c r="B991" s="66"/>
    </row>
    <row r="992" spans="1:2" ht="13">
      <c r="A992" s="66"/>
      <c r="B992" s="66"/>
    </row>
    <row r="993" spans="1:2" ht="13">
      <c r="A993" s="66"/>
      <c r="B993" s="66"/>
    </row>
    <row r="994" spans="1:2" ht="13">
      <c r="A994" s="66"/>
      <c r="B994" s="66"/>
    </row>
    <row r="995" spans="1:2" ht="13">
      <c r="A995" s="66"/>
      <c r="B995" s="66"/>
    </row>
    <row r="996" spans="1:2" ht="13">
      <c r="A996" s="66"/>
      <c r="B996" s="66"/>
    </row>
    <row r="997" spans="1:2" ht="13">
      <c r="A997" s="66"/>
      <c r="B997" s="66"/>
    </row>
    <row r="998" spans="1:2" ht="13">
      <c r="A998" s="66"/>
      <c r="B998" s="66"/>
    </row>
    <row r="999" spans="1:2" ht="13">
      <c r="A999" s="66"/>
      <c r="B999" s="66"/>
    </row>
    <row r="1000" spans="1:2" ht="13">
      <c r="A1000" s="66"/>
      <c r="B1000" s="6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C1000"/>
  <sheetViews>
    <sheetView showGridLines="0" workbookViewId="0">
      <selection activeCell="L1006" sqref="L1006"/>
    </sheetView>
  </sheetViews>
  <sheetFormatPr baseColWidth="10" defaultColWidth="12.6640625" defaultRowHeight="15.75" customHeight="1"/>
  <sheetData>
    <row r="1" spans="1:3" ht="13">
      <c r="A1" s="86"/>
      <c r="B1" s="87" t="s">
        <v>242</v>
      </c>
      <c r="C1" s="88"/>
    </row>
    <row r="2" spans="1:3" ht="13" hidden="1">
      <c r="A2" s="87" t="s">
        <v>199</v>
      </c>
      <c r="B2" s="86" t="s">
        <v>200</v>
      </c>
      <c r="C2" s="89" t="s">
        <v>123</v>
      </c>
    </row>
    <row r="3" spans="1:3" ht="13" hidden="1">
      <c r="A3" s="86" t="s">
        <v>201</v>
      </c>
      <c r="B3" s="90">
        <v>2</v>
      </c>
      <c r="C3" s="91">
        <v>3206</v>
      </c>
    </row>
    <row r="4" spans="1:3" ht="13">
      <c r="A4" s="92" t="s">
        <v>202</v>
      </c>
      <c r="B4" s="93">
        <v>7</v>
      </c>
      <c r="C4" s="94">
        <v>1583</v>
      </c>
    </row>
    <row r="5" spans="1:3" ht="13" hidden="1">
      <c r="A5" s="92" t="s">
        <v>203</v>
      </c>
      <c r="B5" s="93">
        <v>1</v>
      </c>
      <c r="C5" s="94">
        <v>18</v>
      </c>
    </row>
    <row r="6" spans="1:3" ht="13">
      <c r="A6" s="92" t="s">
        <v>128</v>
      </c>
      <c r="B6" s="93">
        <v>18</v>
      </c>
      <c r="C6" s="94">
        <v>1838</v>
      </c>
    </row>
    <row r="7" spans="1:3" ht="13" hidden="1">
      <c r="A7" s="92" t="s">
        <v>204</v>
      </c>
      <c r="B7" s="93">
        <v>11</v>
      </c>
      <c r="C7" s="94">
        <v>1281</v>
      </c>
    </row>
    <row r="8" spans="1:3" ht="13" hidden="1">
      <c r="A8" s="92" t="s">
        <v>205</v>
      </c>
      <c r="B8" s="93">
        <v>17</v>
      </c>
      <c r="C8" s="94">
        <v>1005752</v>
      </c>
    </row>
    <row r="9" spans="1:3" ht="13" hidden="1">
      <c r="A9" s="92" t="s">
        <v>206</v>
      </c>
      <c r="B9" s="93">
        <v>25</v>
      </c>
      <c r="C9" s="94">
        <v>1607815</v>
      </c>
    </row>
    <row r="10" spans="1:3" ht="13" hidden="1">
      <c r="A10" s="92" t="s">
        <v>207</v>
      </c>
      <c r="B10" s="93">
        <v>1</v>
      </c>
      <c r="C10" s="94">
        <v>50</v>
      </c>
    </row>
    <row r="11" spans="1:3" ht="13">
      <c r="A11" s="92" t="s">
        <v>208</v>
      </c>
      <c r="B11" s="93">
        <v>2</v>
      </c>
      <c r="C11" s="94">
        <v>175</v>
      </c>
    </row>
    <row r="12" spans="1:3" ht="13" hidden="1">
      <c r="A12" s="92" t="s">
        <v>209</v>
      </c>
      <c r="B12" s="93">
        <v>1</v>
      </c>
      <c r="C12" s="94">
        <v>360</v>
      </c>
    </row>
    <row r="13" spans="1:3" ht="13">
      <c r="A13" s="92" t="s">
        <v>129</v>
      </c>
      <c r="B13" s="93">
        <v>2</v>
      </c>
      <c r="C13" s="94">
        <v>280</v>
      </c>
    </row>
    <row r="14" spans="1:3" ht="13">
      <c r="A14" s="92" t="s">
        <v>210</v>
      </c>
      <c r="B14" s="93">
        <v>10</v>
      </c>
      <c r="C14" s="94">
        <v>987</v>
      </c>
    </row>
    <row r="15" spans="1:3" ht="13" hidden="1">
      <c r="A15" s="92" t="s">
        <v>211</v>
      </c>
      <c r="B15" s="93">
        <v>14</v>
      </c>
      <c r="C15" s="94">
        <v>1175</v>
      </c>
    </row>
    <row r="16" spans="1:3" ht="13">
      <c r="A16" s="92" t="s">
        <v>212</v>
      </c>
      <c r="B16" s="93">
        <v>6</v>
      </c>
      <c r="C16" s="94">
        <v>1197</v>
      </c>
    </row>
    <row r="17" spans="1:3" ht="13">
      <c r="A17" s="92" t="s">
        <v>130</v>
      </c>
      <c r="B17" s="93">
        <v>76</v>
      </c>
      <c r="C17" s="94">
        <v>21643</v>
      </c>
    </row>
    <row r="18" spans="1:3" ht="13">
      <c r="A18" s="92" t="s">
        <v>131</v>
      </c>
      <c r="B18" s="93">
        <v>22</v>
      </c>
      <c r="C18" s="94">
        <v>31969</v>
      </c>
    </row>
    <row r="19" spans="1:3" ht="13">
      <c r="A19" s="92" t="s">
        <v>213</v>
      </c>
      <c r="B19" s="93">
        <v>3</v>
      </c>
      <c r="C19" s="94">
        <v>283</v>
      </c>
    </row>
    <row r="20" spans="1:3" ht="13" hidden="1">
      <c r="A20" s="92" t="s">
        <v>214</v>
      </c>
      <c r="B20" s="93">
        <v>5</v>
      </c>
      <c r="C20" s="94">
        <v>1723</v>
      </c>
    </row>
    <row r="21" spans="1:3" ht="13">
      <c r="A21" s="92" t="s">
        <v>132</v>
      </c>
      <c r="B21" s="93">
        <v>5</v>
      </c>
      <c r="C21" s="94">
        <v>11186</v>
      </c>
    </row>
    <row r="22" spans="1:3" ht="13" hidden="1">
      <c r="A22" s="92" t="s">
        <v>215</v>
      </c>
      <c r="B22" s="93">
        <v>3</v>
      </c>
      <c r="C22" s="94">
        <v>660</v>
      </c>
    </row>
    <row r="23" spans="1:3" ht="13" hidden="1">
      <c r="A23" s="92" t="s">
        <v>216</v>
      </c>
      <c r="B23" s="93">
        <v>5</v>
      </c>
      <c r="C23" s="94">
        <v>298</v>
      </c>
    </row>
    <row r="24" spans="1:3" ht="13" hidden="1">
      <c r="A24" s="92" t="s">
        <v>217</v>
      </c>
      <c r="B24" s="93">
        <v>1</v>
      </c>
      <c r="C24" s="94">
        <v>50</v>
      </c>
    </row>
    <row r="25" spans="1:3" ht="13">
      <c r="A25" s="92" t="s">
        <v>218</v>
      </c>
      <c r="B25" s="93">
        <v>6</v>
      </c>
      <c r="C25" s="94">
        <v>389</v>
      </c>
    </row>
    <row r="26" spans="1:3" ht="13" hidden="1">
      <c r="A26" s="92" t="s">
        <v>133</v>
      </c>
      <c r="B26" s="93">
        <v>65</v>
      </c>
      <c r="C26" s="94">
        <v>17423</v>
      </c>
    </row>
    <row r="27" spans="1:3" ht="13" hidden="1">
      <c r="A27" s="92" t="s">
        <v>219</v>
      </c>
      <c r="B27" s="93">
        <v>12</v>
      </c>
      <c r="C27" s="94">
        <v>2542</v>
      </c>
    </row>
    <row r="28" spans="1:3" ht="13" hidden="1">
      <c r="A28" s="92" t="s">
        <v>220</v>
      </c>
      <c r="B28" s="93">
        <v>5</v>
      </c>
      <c r="C28" s="94">
        <v>3501</v>
      </c>
    </row>
    <row r="29" spans="1:3" ht="13" hidden="1">
      <c r="A29" s="92" t="s">
        <v>221</v>
      </c>
      <c r="B29" s="93">
        <v>3</v>
      </c>
      <c r="C29" s="94">
        <v>489</v>
      </c>
    </row>
    <row r="30" spans="1:3" ht="13" hidden="1">
      <c r="A30" s="92" t="s">
        <v>222</v>
      </c>
      <c r="B30" s="93">
        <v>1</v>
      </c>
      <c r="C30" s="94">
        <v>30</v>
      </c>
    </row>
    <row r="31" spans="1:3" ht="13">
      <c r="A31" s="92" t="s">
        <v>223</v>
      </c>
      <c r="B31" s="93">
        <v>11</v>
      </c>
      <c r="C31" s="94">
        <v>5991</v>
      </c>
    </row>
    <row r="32" spans="1:3" ht="13">
      <c r="A32" s="92" t="s">
        <v>224</v>
      </c>
      <c r="B32" s="93">
        <v>1</v>
      </c>
      <c r="C32" s="94">
        <v>350</v>
      </c>
    </row>
    <row r="33" spans="1:3" ht="13">
      <c r="A33" s="92" t="s">
        <v>225</v>
      </c>
      <c r="B33" s="93">
        <v>2</v>
      </c>
      <c r="C33" s="94">
        <v>290</v>
      </c>
    </row>
    <row r="34" spans="1:3" ht="13" hidden="1">
      <c r="A34" s="92" t="s">
        <v>226</v>
      </c>
      <c r="B34" s="93">
        <v>3</v>
      </c>
      <c r="C34" s="94">
        <v>86</v>
      </c>
    </row>
    <row r="35" spans="1:3" ht="13">
      <c r="A35" s="92" t="s">
        <v>134</v>
      </c>
      <c r="B35" s="93">
        <v>11</v>
      </c>
      <c r="C35" s="94">
        <v>1664</v>
      </c>
    </row>
    <row r="36" spans="1:3" ht="13">
      <c r="A36" s="92" t="s">
        <v>227</v>
      </c>
      <c r="B36" s="93">
        <v>1</v>
      </c>
      <c r="C36" s="94">
        <v>60</v>
      </c>
    </row>
    <row r="37" spans="1:3" ht="13" hidden="1">
      <c r="A37" s="92" t="s">
        <v>228</v>
      </c>
      <c r="B37" s="93">
        <v>6</v>
      </c>
      <c r="C37" s="94">
        <v>1703</v>
      </c>
    </row>
    <row r="38" spans="1:3" ht="13">
      <c r="A38" s="92" t="s">
        <v>229</v>
      </c>
      <c r="B38" s="93">
        <v>2</v>
      </c>
      <c r="C38" s="94">
        <v>267</v>
      </c>
    </row>
    <row r="39" spans="1:3" ht="13">
      <c r="A39" s="92" t="s">
        <v>230</v>
      </c>
      <c r="B39" s="93">
        <v>6</v>
      </c>
      <c r="C39" s="94">
        <v>2429</v>
      </c>
    </row>
    <row r="40" spans="1:3" ht="13">
      <c r="A40" s="92" t="s">
        <v>231</v>
      </c>
      <c r="B40" s="93">
        <v>1</v>
      </c>
      <c r="C40" s="94">
        <v>100</v>
      </c>
    </row>
    <row r="41" spans="1:3" ht="13" hidden="1">
      <c r="A41" s="92" t="s">
        <v>232</v>
      </c>
      <c r="B41" s="93">
        <v>1</v>
      </c>
      <c r="C41" s="94">
        <v>0</v>
      </c>
    </row>
    <row r="42" spans="1:3" ht="13">
      <c r="A42" s="92" t="s">
        <v>233</v>
      </c>
      <c r="B42" s="93">
        <v>20</v>
      </c>
      <c r="C42" s="94">
        <v>1394</v>
      </c>
    </row>
    <row r="43" spans="1:3" ht="13">
      <c r="A43" s="92" t="s">
        <v>234</v>
      </c>
      <c r="B43" s="93">
        <v>11</v>
      </c>
      <c r="C43" s="94">
        <v>2246</v>
      </c>
    </row>
    <row r="44" spans="1:3" ht="13">
      <c r="A44" s="92" t="s">
        <v>235</v>
      </c>
      <c r="B44" s="93">
        <v>14</v>
      </c>
      <c r="C44" s="94">
        <v>3080</v>
      </c>
    </row>
    <row r="45" spans="1:3" ht="13" hidden="1">
      <c r="A45" s="92" t="s">
        <v>236</v>
      </c>
      <c r="B45" s="93">
        <v>7</v>
      </c>
      <c r="C45" s="94">
        <v>5420</v>
      </c>
    </row>
    <row r="46" spans="1:3" ht="13" hidden="1">
      <c r="A46" s="92" t="s">
        <v>237</v>
      </c>
      <c r="B46" s="93">
        <v>7</v>
      </c>
      <c r="C46" s="94">
        <v>1299</v>
      </c>
    </row>
    <row r="47" spans="1:3" ht="13" hidden="1">
      <c r="A47" s="92" t="s">
        <v>238</v>
      </c>
      <c r="B47" s="93">
        <v>33</v>
      </c>
      <c r="C47" s="94">
        <v>5412</v>
      </c>
    </row>
    <row r="48" spans="1:3" ht="13">
      <c r="A48" s="92" t="s">
        <v>239</v>
      </c>
      <c r="B48" s="93">
        <v>9</v>
      </c>
      <c r="C48" s="94">
        <v>3051</v>
      </c>
    </row>
    <row r="49" spans="1:3" ht="13">
      <c r="A49" s="92" t="s">
        <v>240</v>
      </c>
      <c r="B49" s="93">
        <v>15</v>
      </c>
      <c r="C49" s="94">
        <v>3940</v>
      </c>
    </row>
    <row r="50" spans="1:3" ht="13" hidden="1">
      <c r="A50" s="92" t="s">
        <v>151</v>
      </c>
      <c r="B50" s="93">
        <v>111</v>
      </c>
      <c r="C50" s="94">
        <v>37968</v>
      </c>
    </row>
    <row r="51" spans="1:3" ht="13">
      <c r="A51" s="92" t="s">
        <v>243</v>
      </c>
      <c r="B51" s="93">
        <v>64</v>
      </c>
      <c r="C51" s="94">
        <v>121067</v>
      </c>
    </row>
    <row r="52" spans="1:3" ht="13" hidden="1">
      <c r="A52" s="95" t="s">
        <v>135</v>
      </c>
      <c r="B52" s="96">
        <v>665</v>
      </c>
      <c r="C52" s="97">
        <v>2915720</v>
      </c>
    </row>
    <row r="53" spans="1:3" ht="13" hidden="1"/>
    <row r="54" spans="1:3" ht="13" hidden="1"/>
    <row r="55" spans="1:3" ht="13" hidden="1"/>
    <row r="56" spans="1:3" ht="13" hidden="1"/>
    <row r="57" spans="1:3" ht="13" hidden="1"/>
    <row r="58" spans="1:3" ht="13" hidden="1"/>
    <row r="59" spans="1:3" ht="13" hidden="1"/>
    <row r="60" spans="1:3" ht="13" hidden="1"/>
    <row r="61" spans="1:3" ht="13" hidden="1"/>
    <row r="62" spans="1:3" ht="13" hidden="1"/>
    <row r="63" spans="1:3" ht="13" hidden="1"/>
    <row r="64" spans="1:3" ht="13" hidden="1"/>
    <row r="65" ht="13" hidden="1"/>
    <row r="66" ht="13" hidden="1"/>
    <row r="67" ht="13" hidden="1"/>
    <row r="68" ht="13" hidden="1"/>
    <row r="69" ht="13" hidden="1"/>
    <row r="70" ht="13" hidden="1"/>
    <row r="71" ht="13" hidden="1"/>
    <row r="72" ht="13" hidden="1"/>
    <row r="73" ht="13" hidden="1"/>
    <row r="74" ht="13" hidden="1"/>
    <row r="75" ht="13" hidden="1"/>
    <row r="76" ht="13" hidden="1"/>
    <row r="77" ht="13" hidden="1"/>
    <row r="78" ht="13" hidden="1"/>
    <row r="79" ht="13" hidden="1"/>
    <row r="80" ht="13" hidden="1"/>
    <row r="81" ht="13" hidden="1"/>
    <row r="82" ht="13" hidden="1"/>
    <row r="83" ht="13" hidden="1"/>
    <row r="84" ht="13" hidden="1"/>
    <row r="85" ht="13" hidden="1"/>
    <row r="86" ht="13" hidden="1"/>
    <row r="87" ht="13" hidden="1"/>
    <row r="88" ht="13" hidden="1"/>
    <row r="89" ht="13" hidden="1"/>
    <row r="90" ht="13" hidden="1"/>
    <row r="91" ht="13" hidden="1"/>
    <row r="92" ht="13" hidden="1"/>
    <row r="93" ht="13" hidden="1"/>
    <row r="94" ht="13" hidden="1"/>
    <row r="95" ht="13" hidden="1"/>
    <row r="9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row r="992" ht="13" hidden="1"/>
    <row r="993" ht="13" hidden="1"/>
    <row r="994" ht="13" hidden="1"/>
    <row r="995" ht="13" hidden="1"/>
    <row r="996" ht="13" hidden="1"/>
    <row r="997" ht="13" hidden="1"/>
    <row r="998" ht="13" hidden="1"/>
    <row r="999" ht="13" hidden="1"/>
    <row r="1000" ht="13" hidden="1"/>
  </sheetData>
  <autoFilter ref="A1:A1000" xr:uid="{00000000-0009-0000-0000-000007000000}">
    <filterColumn colId="0">
      <filters>
        <filter val="Austria"/>
        <filter val="Belgium"/>
        <filter val="Croatia"/>
        <filter val="Czechia"/>
        <filter val="Denmark"/>
        <filter val="Finland"/>
        <filter val="France"/>
        <filter val="Germany"/>
        <filter val="Grand Total"/>
        <filter val="Greece"/>
        <filter val="Hungary"/>
        <filter val="Iran"/>
        <filter val="Italy"/>
        <filter val="Netherlands"/>
        <filter val="New Zealand"/>
        <filter val="Norway"/>
        <filter val="Poland"/>
        <filter val="Portugal"/>
        <filter val="Romania"/>
        <filter val="Russian Federation"/>
        <filter val="Serbia"/>
        <filter val="Spain"/>
        <filter val="Sweden"/>
        <filter val="Switzerland"/>
        <filter val="Ukraine"/>
        <filter val="United Kingdom"/>
      </filters>
    </filterColumn>
  </autoFilter>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47"/>
  <sheetViews>
    <sheetView showGridLines="0" topLeftCell="A10" workbookViewId="0">
      <selection activeCell="M32" sqref="M32"/>
    </sheetView>
  </sheetViews>
  <sheetFormatPr baseColWidth="10" defaultColWidth="12.6640625" defaultRowHeight="15.75" customHeight="1"/>
  <sheetData>
    <row r="1" spans="1:3" ht="15.75" customHeight="1">
      <c r="A1" s="86"/>
      <c r="B1" s="87" t="s">
        <v>242</v>
      </c>
      <c r="C1" s="88"/>
    </row>
    <row r="2" spans="1:3" ht="15.75" customHeight="1">
      <c r="A2" s="87" t="s">
        <v>149</v>
      </c>
      <c r="B2" s="86" t="s">
        <v>200</v>
      </c>
      <c r="C2" s="89" t="s">
        <v>123</v>
      </c>
    </row>
    <row r="3" spans="1:3" ht="15.75" customHeight="1">
      <c r="A3" s="86" t="s">
        <v>152</v>
      </c>
      <c r="B3" s="90">
        <v>1</v>
      </c>
      <c r="C3" s="91">
        <v>90</v>
      </c>
    </row>
    <row r="4" spans="1:3" ht="15.75" customHeight="1">
      <c r="A4" s="92" t="s">
        <v>153</v>
      </c>
      <c r="B4" s="93">
        <v>3</v>
      </c>
      <c r="C4" s="94">
        <v>780</v>
      </c>
    </row>
    <row r="5" spans="1:3" ht="15.75" customHeight="1">
      <c r="A5" s="92" t="s">
        <v>154</v>
      </c>
      <c r="B5" s="93"/>
      <c r="C5" s="94"/>
    </row>
    <row r="6" spans="1:3" ht="15.75" customHeight="1">
      <c r="A6" s="92" t="s">
        <v>155</v>
      </c>
      <c r="B6" s="93">
        <v>13</v>
      </c>
      <c r="C6" s="94">
        <v>22558</v>
      </c>
    </row>
    <row r="7" spans="1:3" ht="15.75" customHeight="1">
      <c r="A7" s="92" t="s">
        <v>156</v>
      </c>
      <c r="B7" s="93">
        <v>2</v>
      </c>
      <c r="C7" s="94">
        <v>67</v>
      </c>
    </row>
    <row r="8" spans="1:3" ht="15.75" customHeight="1">
      <c r="A8" s="92" t="s">
        <v>157</v>
      </c>
      <c r="B8" s="93">
        <v>5</v>
      </c>
      <c r="C8" s="94">
        <v>566</v>
      </c>
    </row>
    <row r="9" spans="1:3" ht="15.75" customHeight="1">
      <c r="A9" s="92" t="s">
        <v>158</v>
      </c>
      <c r="B9" s="93"/>
      <c r="C9" s="94"/>
    </row>
    <row r="10" spans="1:3" ht="15.75" customHeight="1">
      <c r="A10" s="92" t="s">
        <v>159</v>
      </c>
      <c r="B10" s="93">
        <v>6</v>
      </c>
      <c r="C10" s="94">
        <v>321</v>
      </c>
    </row>
    <row r="11" spans="1:3" ht="15.75" customHeight="1">
      <c r="A11" s="92" t="s">
        <v>160</v>
      </c>
      <c r="B11" s="93">
        <v>1</v>
      </c>
      <c r="C11" s="94">
        <v>171</v>
      </c>
    </row>
    <row r="12" spans="1:3" ht="15.75" customHeight="1">
      <c r="A12" s="92" t="s">
        <v>161</v>
      </c>
      <c r="B12" s="93"/>
      <c r="C12" s="94"/>
    </row>
    <row r="13" spans="1:3" ht="15.75" customHeight="1">
      <c r="A13" s="92" t="s">
        <v>162</v>
      </c>
      <c r="B13" s="93">
        <v>4</v>
      </c>
      <c r="C13" s="94">
        <v>498</v>
      </c>
    </row>
    <row r="14" spans="1:3" ht="15.75" customHeight="1">
      <c r="A14" s="92" t="s">
        <v>163</v>
      </c>
      <c r="B14" s="93"/>
      <c r="C14" s="94"/>
    </row>
    <row r="15" spans="1:3" ht="15.75" customHeight="1">
      <c r="A15" s="92" t="s">
        <v>164</v>
      </c>
      <c r="B15" s="93"/>
      <c r="C15" s="94"/>
    </row>
    <row r="16" spans="1:3" ht="15.75" customHeight="1">
      <c r="A16" s="92" t="s">
        <v>165</v>
      </c>
      <c r="B16" s="93">
        <v>1</v>
      </c>
      <c r="C16" s="94">
        <v>0</v>
      </c>
    </row>
    <row r="17" spans="1:3" ht="15.75" customHeight="1">
      <c r="A17" s="92" t="s">
        <v>166</v>
      </c>
      <c r="B17" s="93">
        <v>1</v>
      </c>
      <c r="C17" s="94">
        <v>90</v>
      </c>
    </row>
    <row r="18" spans="1:3" ht="15.75" customHeight="1">
      <c r="A18" s="92" t="s">
        <v>167</v>
      </c>
      <c r="B18" s="93"/>
      <c r="C18" s="94"/>
    </row>
    <row r="19" spans="1:3" ht="15.75" customHeight="1">
      <c r="A19" s="92" t="s">
        <v>168</v>
      </c>
      <c r="B19" s="93"/>
      <c r="C19" s="94"/>
    </row>
    <row r="20" spans="1:3" ht="15.75" customHeight="1">
      <c r="A20" s="92" t="s">
        <v>169</v>
      </c>
      <c r="B20" s="93">
        <v>9</v>
      </c>
      <c r="C20" s="94">
        <v>3473</v>
      </c>
    </row>
    <row r="21" spans="1:3" ht="15.75" customHeight="1">
      <c r="A21" s="92" t="s">
        <v>170</v>
      </c>
      <c r="B21" s="93">
        <v>13</v>
      </c>
      <c r="C21" s="94">
        <v>2641</v>
      </c>
    </row>
    <row r="22" spans="1:3" ht="15.75" customHeight="1">
      <c r="A22" s="92" t="s">
        <v>171</v>
      </c>
      <c r="B22" s="93">
        <v>3</v>
      </c>
      <c r="C22" s="94">
        <v>150</v>
      </c>
    </row>
    <row r="23" spans="1:3" ht="15.75" customHeight="1">
      <c r="A23" s="92" t="s">
        <v>172</v>
      </c>
      <c r="B23" s="93">
        <v>3</v>
      </c>
      <c r="C23" s="94">
        <v>98</v>
      </c>
    </row>
    <row r="24" spans="1:3" ht="15.75" customHeight="1">
      <c r="A24" s="92" t="s">
        <v>173</v>
      </c>
      <c r="B24" s="93"/>
      <c r="C24" s="94"/>
    </row>
    <row r="25" spans="1:3" ht="15.75" customHeight="1">
      <c r="A25" s="92" t="s">
        <v>174</v>
      </c>
      <c r="B25" s="93">
        <v>5</v>
      </c>
      <c r="C25" s="94">
        <v>1355</v>
      </c>
    </row>
    <row r="26" spans="1:3" ht="15.75" customHeight="1">
      <c r="A26" s="92" t="s">
        <v>175</v>
      </c>
      <c r="B26" s="93"/>
      <c r="C26" s="94"/>
    </row>
    <row r="27" spans="1:3" ht="15.75" customHeight="1">
      <c r="A27" s="92" t="s">
        <v>176</v>
      </c>
      <c r="B27" s="93"/>
      <c r="C27" s="94"/>
    </row>
    <row r="28" spans="1:3" ht="15.75" customHeight="1">
      <c r="A28" s="92" t="s">
        <v>177</v>
      </c>
      <c r="B28" s="93"/>
      <c r="C28" s="94"/>
    </row>
    <row r="29" spans="1:3" ht="15.75" customHeight="1">
      <c r="A29" s="92" t="s">
        <v>178</v>
      </c>
      <c r="B29" s="93"/>
      <c r="C29" s="94"/>
    </row>
    <row r="30" spans="1:3" ht="15.75" customHeight="1">
      <c r="A30" s="92" t="s">
        <v>179</v>
      </c>
      <c r="B30" s="93">
        <v>4</v>
      </c>
      <c r="C30" s="94">
        <v>406</v>
      </c>
    </row>
    <row r="31" spans="1:3" ht="15.75" customHeight="1">
      <c r="A31" s="92" t="s">
        <v>180</v>
      </c>
      <c r="B31" s="93">
        <v>6</v>
      </c>
      <c r="C31" s="94">
        <v>635</v>
      </c>
    </row>
    <row r="32" spans="1:3" ht="15.75" customHeight="1">
      <c r="A32" s="92" t="s">
        <v>181</v>
      </c>
      <c r="B32" s="93"/>
      <c r="C32" s="94"/>
    </row>
    <row r="33" spans="1:3" ht="15.75" customHeight="1">
      <c r="A33" s="92" t="s">
        <v>182</v>
      </c>
      <c r="B33" s="93">
        <v>4</v>
      </c>
      <c r="C33" s="94">
        <v>216</v>
      </c>
    </row>
    <row r="34" spans="1:3" ht="15.75" customHeight="1">
      <c r="A34" s="92" t="s">
        <v>183</v>
      </c>
      <c r="B34" s="93"/>
      <c r="C34" s="94"/>
    </row>
    <row r="35" spans="1:3" ht="15.75" customHeight="1">
      <c r="A35" s="92" t="s">
        <v>184</v>
      </c>
      <c r="B35" s="93">
        <v>1</v>
      </c>
      <c r="C35" s="94">
        <v>50</v>
      </c>
    </row>
    <row r="36" spans="1:3" ht="15.75" customHeight="1">
      <c r="A36" s="92" t="s">
        <v>185</v>
      </c>
      <c r="B36" s="93">
        <v>12</v>
      </c>
      <c r="C36" s="94">
        <v>1112</v>
      </c>
    </row>
    <row r="37" spans="1:3" ht="15.75" customHeight="1">
      <c r="A37" s="92" t="s">
        <v>186</v>
      </c>
      <c r="B37" s="93">
        <v>1</v>
      </c>
      <c r="C37" s="94">
        <v>800</v>
      </c>
    </row>
    <row r="38" spans="1:3" ht="15.75" customHeight="1">
      <c r="A38" s="92" t="s">
        <v>187</v>
      </c>
      <c r="B38" s="93">
        <v>1</v>
      </c>
      <c r="C38" s="94">
        <v>0</v>
      </c>
    </row>
    <row r="39" spans="1:3" ht="15.75" customHeight="1">
      <c r="A39" s="92" t="s">
        <v>188</v>
      </c>
      <c r="B39" s="93">
        <v>1</v>
      </c>
      <c r="C39" s="94">
        <v>46</v>
      </c>
    </row>
    <row r="40" spans="1:3" ht="15.75" customHeight="1">
      <c r="A40" s="92" t="s">
        <v>189</v>
      </c>
      <c r="B40" s="93">
        <v>3</v>
      </c>
      <c r="C40" s="94">
        <v>235</v>
      </c>
    </row>
    <row r="41" spans="1:3" ht="15.75" customHeight="1">
      <c r="A41" s="92" t="s">
        <v>190</v>
      </c>
      <c r="B41" s="93"/>
      <c r="C41" s="94"/>
    </row>
    <row r="42" spans="1:3" ht="15.75" customHeight="1">
      <c r="A42" s="92" t="s">
        <v>191</v>
      </c>
      <c r="B42" s="93">
        <v>5</v>
      </c>
      <c r="C42" s="94">
        <v>1089</v>
      </c>
    </row>
    <row r="43" spans="1:3" ht="15.75" customHeight="1">
      <c r="A43" s="92" t="s">
        <v>192</v>
      </c>
      <c r="B43" s="93">
        <v>2</v>
      </c>
      <c r="C43" s="94">
        <v>230</v>
      </c>
    </row>
    <row r="44" spans="1:3" ht="15.75" customHeight="1">
      <c r="A44" s="92" t="s">
        <v>193</v>
      </c>
      <c r="B44" s="93">
        <v>1</v>
      </c>
      <c r="C44" s="94">
        <v>291</v>
      </c>
    </row>
    <row r="45" spans="1:3" ht="15.75" customHeight="1">
      <c r="A45" s="92" t="s">
        <v>194</v>
      </c>
      <c r="B45" s="93"/>
      <c r="C45" s="94"/>
    </row>
    <row r="46" spans="1:3" ht="13">
      <c r="A46" s="92" t="s">
        <v>243</v>
      </c>
      <c r="B46" s="93">
        <v>554</v>
      </c>
      <c r="C46" s="94">
        <v>2877752</v>
      </c>
    </row>
    <row r="47" spans="1:3" ht="15.75" customHeight="1">
      <c r="A47" s="95" t="s">
        <v>135</v>
      </c>
      <c r="B47" s="96">
        <v>665</v>
      </c>
      <c r="C47" s="97">
        <v>2915720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320"/>
  <sheetViews>
    <sheetView topLeftCell="A101" workbookViewId="0"/>
  </sheetViews>
  <sheetFormatPr baseColWidth="10" defaultColWidth="12.6640625" defaultRowHeight="15.75" customHeight="1"/>
  <sheetData>
    <row r="1" spans="1:6" ht="15.75" customHeight="1">
      <c r="A1" s="83" t="s">
        <v>199</v>
      </c>
      <c r="B1" s="66" t="s">
        <v>123</v>
      </c>
      <c r="C1" s="66" t="s">
        <v>149</v>
      </c>
      <c r="E1" s="83" t="s">
        <v>199</v>
      </c>
      <c r="F1" s="66" t="s">
        <v>123</v>
      </c>
    </row>
    <row r="2" spans="1:6" ht="15.75" customHeight="1">
      <c r="A2" s="66" t="s">
        <v>151</v>
      </c>
      <c r="B2" s="82">
        <v>141</v>
      </c>
      <c r="C2" s="66" t="s">
        <v>182</v>
      </c>
      <c r="E2" s="66" t="s">
        <v>133</v>
      </c>
      <c r="F2" s="82">
        <v>1078</v>
      </c>
    </row>
    <row r="3" spans="1:6" ht="15.75" customHeight="1">
      <c r="A3" s="66" t="s">
        <v>151</v>
      </c>
      <c r="B3" s="82">
        <v>96</v>
      </c>
      <c r="C3" s="66" t="s">
        <v>185</v>
      </c>
      <c r="E3" s="66" t="s">
        <v>133</v>
      </c>
      <c r="F3" s="82">
        <v>215</v>
      </c>
    </row>
    <row r="4" spans="1:6" ht="15.75" customHeight="1">
      <c r="A4" s="66" t="s">
        <v>151</v>
      </c>
      <c r="B4" s="82">
        <v>50</v>
      </c>
      <c r="C4" s="66" t="s">
        <v>172</v>
      </c>
      <c r="E4" s="66" t="s">
        <v>130</v>
      </c>
      <c r="F4" s="82">
        <v>500</v>
      </c>
    </row>
    <row r="5" spans="1:6" ht="15.75" customHeight="1">
      <c r="A5" s="66" t="s">
        <v>151</v>
      </c>
      <c r="B5" s="82">
        <v>120</v>
      </c>
      <c r="C5" s="66" t="s">
        <v>192</v>
      </c>
      <c r="E5" s="66" t="s">
        <v>130</v>
      </c>
      <c r="F5" s="82">
        <v>40</v>
      </c>
    </row>
    <row r="6" spans="1:6" ht="15.75" customHeight="1">
      <c r="A6" s="66" t="s">
        <v>151</v>
      </c>
      <c r="B6" s="82">
        <v>60</v>
      </c>
      <c r="C6" s="66" t="s">
        <v>189</v>
      </c>
      <c r="E6" s="66" t="s">
        <v>133</v>
      </c>
      <c r="F6" s="82">
        <v>32</v>
      </c>
    </row>
    <row r="7" spans="1:6" ht="15.75" customHeight="1">
      <c r="A7" s="66" t="s">
        <v>151</v>
      </c>
      <c r="B7" s="82">
        <v>185</v>
      </c>
      <c r="C7" s="66" t="s">
        <v>179</v>
      </c>
      <c r="E7" s="66" t="s">
        <v>133</v>
      </c>
      <c r="F7" s="82">
        <v>247</v>
      </c>
    </row>
    <row r="8" spans="1:6" ht="15.75" customHeight="1">
      <c r="A8" s="66" t="s">
        <v>151</v>
      </c>
      <c r="B8" s="82">
        <v>6</v>
      </c>
      <c r="C8" s="66" t="s">
        <v>185</v>
      </c>
      <c r="E8" s="66" t="s">
        <v>133</v>
      </c>
      <c r="F8" s="82">
        <v>90</v>
      </c>
    </row>
    <row r="9" spans="1:6" ht="15.75" customHeight="1">
      <c r="A9" s="66" t="s">
        <v>151</v>
      </c>
      <c r="B9" s="82">
        <v>110</v>
      </c>
      <c r="C9" s="66" t="s">
        <v>185</v>
      </c>
      <c r="E9" s="66" t="s">
        <v>130</v>
      </c>
      <c r="F9" s="82">
        <v>58</v>
      </c>
    </row>
    <row r="10" spans="1:6" ht="15.75" customHeight="1">
      <c r="A10" s="66" t="s">
        <v>151</v>
      </c>
      <c r="B10" s="82">
        <v>24</v>
      </c>
      <c r="C10" s="66" t="s">
        <v>185</v>
      </c>
      <c r="E10" s="66" t="s">
        <v>130</v>
      </c>
      <c r="F10" s="82">
        <v>200</v>
      </c>
    </row>
    <row r="11" spans="1:6" ht="15.75" customHeight="1">
      <c r="A11" s="66" t="s">
        <v>151</v>
      </c>
      <c r="B11" s="82">
        <v>24</v>
      </c>
      <c r="C11" s="66" t="s">
        <v>180</v>
      </c>
      <c r="E11" s="66" t="s">
        <v>130</v>
      </c>
      <c r="F11" s="82">
        <v>29</v>
      </c>
    </row>
    <row r="12" spans="1:6" ht="15.75" customHeight="1">
      <c r="A12" s="66" t="s">
        <v>151</v>
      </c>
      <c r="B12" s="82">
        <v>28</v>
      </c>
      <c r="C12" s="66" t="s">
        <v>157</v>
      </c>
      <c r="E12" s="66" t="s">
        <v>133</v>
      </c>
      <c r="F12" s="82">
        <v>250</v>
      </c>
    </row>
    <row r="13" spans="1:6" ht="15.75" customHeight="1">
      <c r="A13" s="66" t="s">
        <v>151</v>
      </c>
      <c r="B13" s="82">
        <v>16</v>
      </c>
      <c r="C13" s="66" t="s">
        <v>191</v>
      </c>
      <c r="E13" s="66" t="s">
        <v>133</v>
      </c>
      <c r="F13" s="82">
        <v>845</v>
      </c>
    </row>
    <row r="14" spans="1:6" ht="15.75" customHeight="1">
      <c r="A14" s="66" t="s">
        <v>151</v>
      </c>
      <c r="B14" s="82">
        <v>600</v>
      </c>
      <c r="C14" s="66" t="s">
        <v>153</v>
      </c>
      <c r="E14" s="66" t="s">
        <v>130</v>
      </c>
      <c r="F14" s="82">
        <v>45</v>
      </c>
    </row>
    <row r="15" spans="1:6" ht="15.75" customHeight="1">
      <c r="A15" s="66" t="s">
        <v>151</v>
      </c>
      <c r="B15" s="82">
        <v>8</v>
      </c>
      <c r="C15" s="66" t="s">
        <v>180</v>
      </c>
      <c r="E15" s="66" t="s">
        <v>133</v>
      </c>
      <c r="F15" s="82">
        <v>440</v>
      </c>
    </row>
    <row r="16" spans="1:6" ht="15.75" customHeight="1">
      <c r="A16" s="66" t="s">
        <v>151</v>
      </c>
      <c r="B16" s="82">
        <v>69</v>
      </c>
      <c r="C16" s="66" t="s">
        <v>170</v>
      </c>
      <c r="E16" s="66" t="s">
        <v>131</v>
      </c>
      <c r="F16" s="82">
        <v>120</v>
      </c>
    </row>
    <row r="17" spans="1:6" ht="15.75" customHeight="1">
      <c r="A17" s="66" t="s">
        <v>151</v>
      </c>
      <c r="B17" s="82">
        <v>750</v>
      </c>
      <c r="C17" s="66" t="s">
        <v>155</v>
      </c>
      <c r="E17" s="66" t="s">
        <v>130</v>
      </c>
      <c r="F17" s="82">
        <v>11</v>
      </c>
    </row>
    <row r="18" spans="1:6" ht="15.75" customHeight="1">
      <c r="A18" s="66" t="s">
        <v>151</v>
      </c>
      <c r="B18" s="82">
        <v>80</v>
      </c>
      <c r="C18" s="66" t="s">
        <v>170</v>
      </c>
      <c r="E18" s="66" t="s">
        <v>130</v>
      </c>
      <c r="F18" s="82">
        <v>224</v>
      </c>
    </row>
    <row r="19" spans="1:6" ht="15.75" customHeight="1">
      <c r="A19" s="66" t="s">
        <v>151</v>
      </c>
      <c r="B19" s="82">
        <v>46</v>
      </c>
      <c r="C19" s="66" t="s">
        <v>188</v>
      </c>
      <c r="E19" s="66" t="s">
        <v>133</v>
      </c>
      <c r="F19" s="82">
        <v>50</v>
      </c>
    </row>
    <row r="20" spans="1:6" ht="15.75" customHeight="1">
      <c r="A20" s="66" t="s">
        <v>151</v>
      </c>
      <c r="B20" s="82">
        <v>9</v>
      </c>
      <c r="C20" s="66" t="s">
        <v>185</v>
      </c>
      <c r="E20" s="66" t="s">
        <v>130</v>
      </c>
      <c r="F20" s="82">
        <v>60</v>
      </c>
    </row>
    <row r="21" spans="1:6" ht="15.75" customHeight="1">
      <c r="A21" s="66" t="s">
        <v>151</v>
      </c>
      <c r="B21" s="82">
        <v>20</v>
      </c>
      <c r="C21" s="66" t="s">
        <v>170</v>
      </c>
      <c r="E21" s="66" t="s">
        <v>133</v>
      </c>
      <c r="F21" s="82">
        <v>206</v>
      </c>
    </row>
    <row r="22" spans="1:6" ht="15.75" customHeight="1">
      <c r="A22" s="66" t="s">
        <v>151</v>
      </c>
      <c r="B22" s="82">
        <v>48</v>
      </c>
      <c r="C22" s="66" t="s">
        <v>172</v>
      </c>
      <c r="E22" s="66" t="s">
        <v>130</v>
      </c>
      <c r="F22" s="82">
        <v>112</v>
      </c>
    </row>
    <row r="23" spans="1:6" ht="15.75" customHeight="1">
      <c r="A23" s="66" t="s">
        <v>151</v>
      </c>
      <c r="B23" s="82">
        <v>110</v>
      </c>
      <c r="C23" s="66" t="s">
        <v>192</v>
      </c>
      <c r="E23" s="66" t="s">
        <v>130</v>
      </c>
      <c r="F23" s="82">
        <v>92</v>
      </c>
    </row>
    <row r="24" spans="1:6" ht="15.75" customHeight="1">
      <c r="A24" s="66" t="s">
        <v>151</v>
      </c>
      <c r="B24" s="82">
        <v>0</v>
      </c>
      <c r="C24" s="66" t="s">
        <v>172</v>
      </c>
      <c r="E24" s="66" t="s">
        <v>130</v>
      </c>
      <c r="F24" s="82">
        <v>250</v>
      </c>
    </row>
    <row r="25" spans="1:6" ht="15.75" customHeight="1">
      <c r="A25" s="66" t="s">
        <v>151</v>
      </c>
      <c r="B25" s="82">
        <v>73</v>
      </c>
      <c r="C25" s="66" t="s">
        <v>185</v>
      </c>
      <c r="E25" s="66" t="s">
        <v>130</v>
      </c>
      <c r="F25" s="82">
        <v>300</v>
      </c>
    </row>
    <row r="26" spans="1:6" ht="15.75" customHeight="1">
      <c r="A26" s="66" t="s">
        <v>151</v>
      </c>
      <c r="B26" s="82">
        <v>1100</v>
      </c>
      <c r="C26" s="66" t="s">
        <v>174</v>
      </c>
      <c r="E26" s="66" t="s">
        <v>130</v>
      </c>
      <c r="F26" s="82">
        <v>56</v>
      </c>
    </row>
    <row r="27" spans="1:6" ht="15.75" customHeight="1">
      <c r="A27" s="66" t="s">
        <v>151</v>
      </c>
      <c r="B27" s="82">
        <v>73</v>
      </c>
      <c r="C27" s="66" t="s">
        <v>170</v>
      </c>
      <c r="E27" s="66" t="s">
        <v>130</v>
      </c>
      <c r="F27" s="82">
        <v>100</v>
      </c>
    </row>
    <row r="28" spans="1:6" ht="15.75" customHeight="1">
      <c r="A28" s="66" t="s">
        <v>151</v>
      </c>
      <c r="B28" s="82">
        <v>24</v>
      </c>
      <c r="C28" s="66" t="s">
        <v>157</v>
      </c>
      <c r="E28" s="66" t="s">
        <v>132</v>
      </c>
      <c r="F28" s="82">
        <v>294</v>
      </c>
    </row>
    <row r="29" spans="1:6" ht="15.75" customHeight="1">
      <c r="A29" s="66" t="s">
        <v>151</v>
      </c>
      <c r="B29" s="82">
        <v>15</v>
      </c>
      <c r="C29" s="66" t="s">
        <v>174</v>
      </c>
      <c r="E29" s="66" t="s">
        <v>130</v>
      </c>
      <c r="F29" s="82">
        <v>164</v>
      </c>
    </row>
    <row r="30" spans="1:6" ht="15.75" customHeight="1">
      <c r="A30" s="66" t="s">
        <v>151</v>
      </c>
      <c r="B30" s="82">
        <v>1</v>
      </c>
      <c r="C30" s="66" t="s">
        <v>162</v>
      </c>
      <c r="E30" s="66" t="s">
        <v>133</v>
      </c>
      <c r="F30" s="82">
        <v>65</v>
      </c>
    </row>
    <row r="31" spans="1:6" ht="15.75" customHeight="1">
      <c r="A31" s="66" t="s">
        <v>151</v>
      </c>
      <c r="B31" s="82">
        <v>11</v>
      </c>
      <c r="C31" s="66" t="s">
        <v>191</v>
      </c>
      <c r="E31" s="66" t="s">
        <v>133</v>
      </c>
      <c r="F31" s="82">
        <v>84</v>
      </c>
    </row>
    <row r="32" spans="1:6" ht="15.75" customHeight="1">
      <c r="A32" s="66" t="s">
        <v>151</v>
      </c>
      <c r="B32" s="82">
        <v>18</v>
      </c>
      <c r="C32" s="66" t="s">
        <v>159</v>
      </c>
      <c r="E32" s="66" t="s">
        <v>130</v>
      </c>
      <c r="F32" s="82">
        <v>276</v>
      </c>
    </row>
    <row r="33" spans="1:6" ht="15.75" customHeight="1">
      <c r="A33" s="66" t="s">
        <v>151</v>
      </c>
      <c r="B33" s="82">
        <v>114</v>
      </c>
      <c r="C33" s="66" t="s">
        <v>157</v>
      </c>
      <c r="E33" s="66" t="s">
        <v>130</v>
      </c>
      <c r="F33" s="82">
        <v>350</v>
      </c>
    </row>
    <row r="34" spans="1:6" ht="15.75" customHeight="1">
      <c r="A34" s="66" t="s">
        <v>151</v>
      </c>
      <c r="B34" s="82">
        <v>140</v>
      </c>
      <c r="C34" s="66" t="s">
        <v>155</v>
      </c>
      <c r="E34" s="66" t="s">
        <v>133</v>
      </c>
      <c r="F34" s="82">
        <v>23</v>
      </c>
    </row>
    <row r="35" spans="1:6" ht="15.75" customHeight="1">
      <c r="A35" s="66" t="s">
        <v>151</v>
      </c>
      <c r="B35" s="82">
        <v>300</v>
      </c>
      <c r="C35" s="66" t="s">
        <v>185</v>
      </c>
      <c r="E35" s="66" t="s">
        <v>133</v>
      </c>
      <c r="F35" s="82">
        <v>600</v>
      </c>
    </row>
    <row r="36" spans="1:6" ht="15.75" customHeight="1">
      <c r="A36" s="66" t="s">
        <v>151</v>
      </c>
      <c r="B36" s="82">
        <v>0</v>
      </c>
      <c r="C36" s="66" t="s">
        <v>171</v>
      </c>
      <c r="E36" s="66" t="s">
        <v>130</v>
      </c>
      <c r="F36" s="82">
        <v>1444</v>
      </c>
    </row>
    <row r="37" spans="1:6" ht="15.75" customHeight="1">
      <c r="A37" s="66" t="s">
        <v>151</v>
      </c>
      <c r="B37" s="82">
        <v>76</v>
      </c>
      <c r="C37" s="66" t="s">
        <v>155</v>
      </c>
      <c r="E37" s="66" t="s">
        <v>130</v>
      </c>
      <c r="F37" s="82">
        <v>1140</v>
      </c>
    </row>
    <row r="38" spans="1:6" ht="15.75" customHeight="1">
      <c r="A38" s="66" t="s">
        <v>151</v>
      </c>
      <c r="B38" s="82">
        <v>167</v>
      </c>
      <c r="C38" s="66" t="s">
        <v>169</v>
      </c>
      <c r="E38" s="66" t="s">
        <v>133</v>
      </c>
      <c r="F38" s="82">
        <v>3072</v>
      </c>
    </row>
    <row r="39" spans="1:6" ht="15.75" customHeight="1">
      <c r="A39" s="66" t="s">
        <v>151</v>
      </c>
      <c r="B39" s="82">
        <v>6</v>
      </c>
      <c r="C39" s="66" t="s">
        <v>155</v>
      </c>
      <c r="E39" s="66" t="s">
        <v>133</v>
      </c>
      <c r="F39" s="82">
        <v>138</v>
      </c>
    </row>
    <row r="40" spans="1:6" ht="15.75" customHeight="1">
      <c r="A40" s="66" t="s">
        <v>151</v>
      </c>
      <c r="B40" s="82">
        <v>80</v>
      </c>
      <c r="C40" s="66" t="s">
        <v>169</v>
      </c>
      <c r="E40" s="66" t="s">
        <v>130</v>
      </c>
      <c r="F40" s="82">
        <v>100</v>
      </c>
    </row>
    <row r="41" spans="1:6" ht="15.75" customHeight="1">
      <c r="A41" s="66" t="s">
        <v>151</v>
      </c>
      <c r="B41" s="82">
        <v>10</v>
      </c>
      <c r="C41" s="66" t="s">
        <v>170</v>
      </c>
      <c r="E41" s="66" t="s">
        <v>130</v>
      </c>
      <c r="F41" s="82">
        <v>40</v>
      </c>
    </row>
    <row r="42" spans="1:6" ht="15.75" customHeight="1">
      <c r="A42" s="66" t="s">
        <v>151</v>
      </c>
      <c r="B42" s="82">
        <v>25</v>
      </c>
      <c r="C42" s="66" t="s">
        <v>171</v>
      </c>
      <c r="E42" s="66" t="s">
        <v>130</v>
      </c>
      <c r="F42" s="82">
        <v>16</v>
      </c>
    </row>
    <row r="43" spans="1:6" ht="15.75" customHeight="1">
      <c r="A43" s="66" t="s">
        <v>151</v>
      </c>
      <c r="B43" s="82">
        <v>200</v>
      </c>
      <c r="C43" s="66" t="s">
        <v>155</v>
      </c>
      <c r="E43" s="66" t="s">
        <v>130</v>
      </c>
      <c r="F43" s="82">
        <v>24</v>
      </c>
    </row>
    <row r="44" spans="1:6" ht="15.75" customHeight="1">
      <c r="A44" s="66" t="s">
        <v>151</v>
      </c>
      <c r="B44" s="82">
        <v>18</v>
      </c>
      <c r="C44" s="66" t="s">
        <v>155</v>
      </c>
      <c r="E44" s="66" t="s">
        <v>128</v>
      </c>
      <c r="F44" s="82">
        <v>23</v>
      </c>
    </row>
    <row r="45" spans="1:6" ht="15.75" customHeight="1">
      <c r="A45" s="66" t="s">
        <v>151</v>
      </c>
      <c r="B45" s="82">
        <v>80</v>
      </c>
      <c r="C45" s="66" t="s">
        <v>174</v>
      </c>
      <c r="E45" s="66" t="s">
        <v>133</v>
      </c>
      <c r="F45" s="82">
        <v>52</v>
      </c>
    </row>
    <row r="46" spans="1:6" ht="13">
      <c r="A46" s="66" t="s">
        <v>151</v>
      </c>
      <c r="B46" s="82">
        <v>48</v>
      </c>
      <c r="C46" s="66" t="s">
        <v>182</v>
      </c>
      <c r="E46" s="66" t="s">
        <v>133</v>
      </c>
      <c r="F46" s="82">
        <v>140</v>
      </c>
    </row>
    <row r="47" spans="1:6" ht="13">
      <c r="A47" s="66" t="s">
        <v>151</v>
      </c>
      <c r="B47" s="82">
        <v>53</v>
      </c>
      <c r="C47" s="66" t="s">
        <v>170</v>
      </c>
      <c r="E47" s="66" t="s">
        <v>131</v>
      </c>
      <c r="F47" s="82">
        <v>40</v>
      </c>
    </row>
    <row r="48" spans="1:6" ht="13">
      <c r="A48" s="66" t="s">
        <v>151</v>
      </c>
      <c r="B48" s="82">
        <v>67</v>
      </c>
      <c r="C48" s="66" t="s">
        <v>155</v>
      </c>
      <c r="E48" s="66" t="s">
        <v>133</v>
      </c>
      <c r="F48" s="82">
        <v>40</v>
      </c>
    </row>
    <row r="49" spans="1:6" ht="13">
      <c r="A49" s="66" t="s">
        <v>151</v>
      </c>
      <c r="B49" s="82">
        <v>90</v>
      </c>
      <c r="C49" s="66" t="s">
        <v>152</v>
      </c>
      <c r="E49" s="66" t="s">
        <v>133</v>
      </c>
      <c r="F49" s="82">
        <v>50</v>
      </c>
    </row>
    <row r="50" spans="1:6" ht="13">
      <c r="A50" s="66" t="s">
        <v>151</v>
      </c>
      <c r="B50" s="82">
        <v>60</v>
      </c>
      <c r="C50" s="66" t="s">
        <v>153</v>
      </c>
      <c r="E50" s="66" t="s">
        <v>130</v>
      </c>
      <c r="F50" s="82">
        <v>30</v>
      </c>
    </row>
    <row r="51" spans="1:6" ht="13">
      <c r="A51" s="66" t="s">
        <v>151</v>
      </c>
      <c r="B51" s="82">
        <v>9</v>
      </c>
      <c r="C51" s="66" t="s">
        <v>180</v>
      </c>
      <c r="E51" s="66" t="s">
        <v>130</v>
      </c>
      <c r="F51" s="82">
        <v>76</v>
      </c>
    </row>
    <row r="52" spans="1:6" ht="13">
      <c r="A52" s="66" t="s">
        <v>151</v>
      </c>
      <c r="B52" s="82">
        <v>90</v>
      </c>
      <c r="C52" s="66" t="s">
        <v>166</v>
      </c>
      <c r="E52" s="66" t="s">
        <v>130</v>
      </c>
      <c r="F52" s="82">
        <v>20</v>
      </c>
    </row>
    <row r="53" spans="1:6" ht="13">
      <c r="A53" s="66" t="s">
        <v>151</v>
      </c>
      <c r="B53" s="82">
        <v>0</v>
      </c>
      <c r="C53" s="66" t="s">
        <v>187</v>
      </c>
      <c r="E53" s="66" t="s">
        <v>128</v>
      </c>
      <c r="F53" s="82">
        <v>120</v>
      </c>
    </row>
    <row r="54" spans="1:6" ht="13">
      <c r="A54" s="66" t="s">
        <v>151</v>
      </c>
      <c r="B54" s="82">
        <v>18</v>
      </c>
      <c r="C54" s="66" t="s">
        <v>170</v>
      </c>
      <c r="E54" s="66" t="s">
        <v>133</v>
      </c>
      <c r="F54" s="82">
        <v>250</v>
      </c>
    </row>
    <row r="55" spans="1:6" ht="13">
      <c r="A55" s="66" t="s">
        <v>151</v>
      </c>
      <c r="B55" s="82">
        <v>60</v>
      </c>
      <c r="C55" s="66" t="s">
        <v>170</v>
      </c>
      <c r="E55" s="66" t="s">
        <v>130</v>
      </c>
      <c r="F55" s="82">
        <v>10</v>
      </c>
    </row>
    <row r="56" spans="1:6" ht="13">
      <c r="A56" s="66" t="s">
        <v>151</v>
      </c>
      <c r="B56" s="82">
        <v>75</v>
      </c>
      <c r="C56" s="66" t="s">
        <v>189</v>
      </c>
      <c r="E56" s="66" t="s">
        <v>130</v>
      </c>
      <c r="F56" s="82">
        <v>41</v>
      </c>
    </row>
    <row r="57" spans="1:6" ht="13">
      <c r="A57" s="66" t="s">
        <v>151</v>
      </c>
      <c r="B57" s="82">
        <v>112</v>
      </c>
      <c r="C57" s="66" t="s">
        <v>157</v>
      </c>
      <c r="E57" s="66" t="s">
        <v>133</v>
      </c>
      <c r="F57" s="82">
        <v>45</v>
      </c>
    </row>
    <row r="58" spans="1:6" ht="13">
      <c r="A58" s="66" t="s">
        <v>151</v>
      </c>
      <c r="B58" s="82">
        <v>30</v>
      </c>
      <c r="C58" s="66" t="s">
        <v>156</v>
      </c>
      <c r="E58" s="66" t="s">
        <v>131</v>
      </c>
      <c r="F58" s="82">
        <v>275</v>
      </c>
    </row>
    <row r="59" spans="1:6" ht="13">
      <c r="A59" s="66" t="s">
        <v>151</v>
      </c>
      <c r="B59" s="82">
        <v>288</v>
      </c>
      <c r="C59" s="66" t="s">
        <v>157</v>
      </c>
      <c r="E59" s="66" t="s">
        <v>130</v>
      </c>
      <c r="F59" s="82">
        <v>78</v>
      </c>
    </row>
    <row r="60" spans="1:6" ht="13">
      <c r="A60" s="66" t="s">
        <v>151</v>
      </c>
      <c r="B60" s="82">
        <v>0</v>
      </c>
      <c r="C60" s="66" t="s">
        <v>182</v>
      </c>
      <c r="E60" s="66" t="s">
        <v>128</v>
      </c>
      <c r="F60" s="82">
        <v>5</v>
      </c>
    </row>
    <row r="61" spans="1:6" ht="13">
      <c r="A61" s="66" t="s">
        <v>151</v>
      </c>
      <c r="B61" s="82">
        <v>37</v>
      </c>
      <c r="C61" s="66" t="s">
        <v>156</v>
      </c>
      <c r="E61" s="66" t="s">
        <v>134</v>
      </c>
      <c r="F61" s="82">
        <v>152</v>
      </c>
    </row>
    <row r="62" spans="1:6" ht="13">
      <c r="A62" s="66" t="s">
        <v>151</v>
      </c>
      <c r="B62" s="82">
        <v>0</v>
      </c>
      <c r="C62" s="66" t="s">
        <v>165</v>
      </c>
      <c r="E62" s="66" t="s">
        <v>134</v>
      </c>
      <c r="F62" s="82">
        <v>67</v>
      </c>
    </row>
    <row r="63" spans="1:6" ht="13">
      <c r="A63" s="66" t="s">
        <v>151</v>
      </c>
      <c r="B63" s="82">
        <v>14</v>
      </c>
      <c r="C63" s="66" t="s">
        <v>170</v>
      </c>
      <c r="E63" s="66" t="s">
        <v>133</v>
      </c>
      <c r="F63" s="82">
        <v>50</v>
      </c>
    </row>
    <row r="64" spans="1:6" ht="13">
      <c r="A64" s="66" t="s">
        <v>151</v>
      </c>
      <c r="B64" s="82">
        <v>120</v>
      </c>
      <c r="C64" s="66" t="s">
        <v>174</v>
      </c>
      <c r="E64" s="66" t="s">
        <v>133</v>
      </c>
      <c r="F64" s="82">
        <v>80</v>
      </c>
    </row>
    <row r="65" spans="1:6" ht="13">
      <c r="A65" s="66" t="s">
        <v>151</v>
      </c>
      <c r="B65" s="82">
        <v>20</v>
      </c>
      <c r="C65" s="66" t="s">
        <v>185</v>
      </c>
      <c r="E65" s="66" t="s">
        <v>133</v>
      </c>
      <c r="F65" s="82">
        <v>36</v>
      </c>
    </row>
    <row r="66" spans="1:6" ht="13">
      <c r="A66" s="66" t="s">
        <v>151</v>
      </c>
      <c r="B66" s="82">
        <v>65</v>
      </c>
      <c r="C66" s="66" t="s">
        <v>155</v>
      </c>
      <c r="E66" s="66" t="s">
        <v>133</v>
      </c>
      <c r="F66" s="82">
        <v>360</v>
      </c>
    </row>
    <row r="67" spans="1:6" ht="13">
      <c r="A67" s="66" t="s">
        <v>151</v>
      </c>
      <c r="B67" s="82">
        <v>40</v>
      </c>
      <c r="C67" s="66" t="s">
        <v>174</v>
      </c>
      <c r="E67" s="66" t="s">
        <v>130</v>
      </c>
      <c r="F67" s="82">
        <v>72</v>
      </c>
    </row>
    <row r="68" spans="1:6" ht="13">
      <c r="A68" s="66" t="s">
        <v>151</v>
      </c>
      <c r="B68" s="82">
        <v>40</v>
      </c>
      <c r="C68" s="66" t="s">
        <v>185</v>
      </c>
      <c r="E68" s="66" t="s">
        <v>131</v>
      </c>
      <c r="F68" s="82">
        <v>60</v>
      </c>
    </row>
    <row r="69" spans="1:6" ht="13">
      <c r="A69" s="66" t="s">
        <v>151</v>
      </c>
      <c r="B69" s="82">
        <v>1000</v>
      </c>
      <c r="C69" s="66" t="s">
        <v>191</v>
      </c>
      <c r="E69" s="66" t="s">
        <v>133</v>
      </c>
      <c r="F69" s="82">
        <v>70</v>
      </c>
    </row>
    <row r="70" spans="1:6" ht="13">
      <c r="A70" s="66" t="s">
        <v>151</v>
      </c>
      <c r="B70" s="82">
        <v>22</v>
      </c>
      <c r="C70" s="66" t="s">
        <v>191</v>
      </c>
      <c r="E70" s="66" t="s">
        <v>133</v>
      </c>
      <c r="F70" s="82">
        <v>500</v>
      </c>
    </row>
    <row r="71" spans="1:6" ht="13">
      <c r="A71" s="66" t="s">
        <v>151</v>
      </c>
      <c r="B71" s="82">
        <v>50</v>
      </c>
      <c r="C71" s="66" t="s">
        <v>184</v>
      </c>
      <c r="E71" s="66" t="s">
        <v>134</v>
      </c>
      <c r="F71" s="82">
        <v>8</v>
      </c>
    </row>
    <row r="72" spans="1:6" ht="13">
      <c r="A72" s="66" t="s">
        <v>151</v>
      </c>
      <c r="B72" s="82">
        <v>194</v>
      </c>
      <c r="C72" s="66" t="s">
        <v>170</v>
      </c>
      <c r="E72" s="66" t="s">
        <v>130</v>
      </c>
      <c r="F72" s="82">
        <v>52</v>
      </c>
    </row>
    <row r="73" spans="1:6" ht="13">
      <c r="A73" s="66" t="s">
        <v>151</v>
      </c>
      <c r="B73" s="82">
        <v>135</v>
      </c>
      <c r="C73" s="66" t="s">
        <v>169</v>
      </c>
      <c r="E73" s="66" t="s">
        <v>133</v>
      </c>
      <c r="F73" s="82">
        <v>2</v>
      </c>
    </row>
    <row r="74" spans="1:6" ht="13">
      <c r="A74" s="66" t="s">
        <v>151</v>
      </c>
      <c r="B74" s="82">
        <v>112</v>
      </c>
      <c r="C74" s="66" t="s">
        <v>179</v>
      </c>
      <c r="E74" s="66" t="s">
        <v>130</v>
      </c>
      <c r="F74" s="82">
        <v>74</v>
      </c>
    </row>
    <row r="75" spans="1:6" ht="13">
      <c r="A75" s="66" t="s">
        <v>151</v>
      </c>
      <c r="B75" s="82">
        <v>584</v>
      </c>
      <c r="C75" s="66" t="s">
        <v>180</v>
      </c>
      <c r="E75" s="66" t="s">
        <v>128</v>
      </c>
      <c r="F75" s="82">
        <v>20</v>
      </c>
    </row>
    <row r="76" spans="1:6" ht="13">
      <c r="A76" s="66" t="s">
        <v>151</v>
      </c>
      <c r="B76" s="82">
        <v>612</v>
      </c>
      <c r="C76" s="66" t="s">
        <v>169</v>
      </c>
      <c r="E76" s="66" t="s">
        <v>128</v>
      </c>
      <c r="F76" s="82">
        <v>45</v>
      </c>
    </row>
    <row r="77" spans="1:6" ht="13">
      <c r="A77" s="66" t="s">
        <v>151</v>
      </c>
      <c r="B77" s="82">
        <v>76</v>
      </c>
      <c r="C77" s="66" t="s">
        <v>155</v>
      </c>
      <c r="E77" s="66" t="s">
        <v>128</v>
      </c>
      <c r="F77" s="82">
        <v>56</v>
      </c>
    </row>
    <row r="78" spans="1:6" ht="13">
      <c r="A78" s="66" t="s">
        <v>151</v>
      </c>
      <c r="B78" s="82">
        <v>10</v>
      </c>
      <c r="C78" s="66" t="s">
        <v>180</v>
      </c>
      <c r="E78" s="66" t="s">
        <v>130</v>
      </c>
      <c r="F78" s="82">
        <v>60</v>
      </c>
    </row>
    <row r="79" spans="1:6" ht="13">
      <c r="A79" s="66" t="s">
        <v>151</v>
      </c>
      <c r="B79" s="82">
        <v>26</v>
      </c>
      <c r="C79" s="66" t="s">
        <v>159</v>
      </c>
      <c r="E79" s="66" t="s">
        <v>128</v>
      </c>
      <c r="F79" s="82">
        <v>99</v>
      </c>
    </row>
    <row r="80" spans="1:6" ht="13">
      <c r="A80" s="66" t="s">
        <v>151</v>
      </c>
      <c r="B80" s="82">
        <v>36</v>
      </c>
      <c r="C80" s="66" t="s">
        <v>185</v>
      </c>
      <c r="E80" s="66" t="s">
        <v>133</v>
      </c>
      <c r="F80" s="82">
        <v>140</v>
      </c>
    </row>
    <row r="81" spans="1:6" ht="13">
      <c r="A81" s="66" t="s">
        <v>151</v>
      </c>
      <c r="B81" s="82">
        <v>40</v>
      </c>
      <c r="C81" s="66" t="s">
        <v>191</v>
      </c>
      <c r="E81" s="66" t="s">
        <v>133</v>
      </c>
      <c r="F81" s="82">
        <v>68</v>
      </c>
    </row>
    <row r="82" spans="1:6" ht="13">
      <c r="A82" s="66" t="s">
        <v>151</v>
      </c>
      <c r="B82" s="82">
        <v>8</v>
      </c>
      <c r="C82" s="66" t="s">
        <v>159</v>
      </c>
      <c r="E82" s="66" t="s">
        <v>130</v>
      </c>
      <c r="F82" s="82">
        <v>1500</v>
      </c>
    </row>
    <row r="83" spans="1:6" ht="13">
      <c r="A83" s="66" t="s">
        <v>151</v>
      </c>
      <c r="B83" s="82">
        <v>30</v>
      </c>
      <c r="C83" s="66" t="s">
        <v>179</v>
      </c>
      <c r="E83" s="66" t="s">
        <v>133</v>
      </c>
      <c r="F83" s="82">
        <v>50</v>
      </c>
    </row>
    <row r="84" spans="1:6" ht="13">
      <c r="A84" s="66" t="s">
        <v>151</v>
      </c>
      <c r="B84" s="82">
        <v>300</v>
      </c>
      <c r="C84" s="66" t="s">
        <v>185</v>
      </c>
      <c r="E84" s="66" t="s">
        <v>128</v>
      </c>
      <c r="F84" s="82">
        <v>20</v>
      </c>
    </row>
    <row r="85" spans="1:6" ht="13">
      <c r="A85" s="66" t="s">
        <v>151</v>
      </c>
      <c r="B85" s="82">
        <v>78</v>
      </c>
      <c r="C85" s="66" t="s">
        <v>169</v>
      </c>
      <c r="E85" s="66" t="s">
        <v>134</v>
      </c>
      <c r="F85" s="82">
        <v>24</v>
      </c>
    </row>
    <row r="86" spans="1:6" ht="13">
      <c r="A86" s="66" t="s">
        <v>151</v>
      </c>
      <c r="B86" s="82">
        <v>125</v>
      </c>
      <c r="C86" s="66" t="s">
        <v>171</v>
      </c>
      <c r="E86" s="66" t="s">
        <v>133</v>
      </c>
      <c r="F86" s="82">
        <v>30</v>
      </c>
    </row>
    <row r="87" spans="1:6" ht="13">
      <c r="A87" s="66" t="s">
        <v>151</v>
      </c>
      <c r="B87" s="82">
        <v>20</v>
      </c>
      <c r="C87" s="66" t="s">
        <v>155</v>
      </c>
      <c r="E87" s="66" t="s">
        <v>131</v>
      </c>
      <c r="F87" s="82">
        <v>60</v>
      </c>
    </row>
    <row r="88" spans="1:6" ht="13">
      <c r="A88" s="66" t="s">
        <v>151</v>
      </c>
      <c r="B88" s="82">
        <v>291</v>
      </c>
      <c r="C88" s="66" t="s">
        <v>193</v>
      </c>
      <c r="E88" s="66" t="s">
        <v>131</v>
      </c>
      <c r="F88" s="82">
        <v>63</v>
      </c>
    </row>
    <row r="89" spans="1:6" ht="13">
      <c r="A89" s="66" t="s">
        <v>151</v>
      </c>
      <c r="B89" s="82">
        <v>27</v>
      </c>
      <c r="C89" s="66" t="s">
        <v>182</v>
      </c>
      <c r="E89" s="66" t="s">
        <v>133</v>
      </c>
      <c r="F89" s="82">
        <v>40</v>
      </c>
    </row>
    <row r="90" spans="1:6" ht="13">
      <c r="A90" s="66" t="s">
        <v>151</v>
      </c>
      <c r="B90" s="82">
        <v>2000</v>
      </c>
      <c r="C90" s="66" t="s">
        <v>170</v>
      </c>
      <c r="E90" s="66" t="s">
        <v>130</v>
      </c>
      <c r="F90" s="82">
        <v>31</v>
      </c>
    </row>
    <row r="91" spans="1:6" ht="13">
      <c r="A91" s="66" t="s">
        <v>151</v>
      </c>
      <c r="B91" s="82">
        <v>79</v>
      </c>
      <c r="C91" s="66" t="s">
        <v>169</v>
      </c>
      <c r="E91" s="66" t="s">
        <v>128</v>
      </c>
      <c r="F91" s="82">
        <v>600</v>
      </c>
    </row>
    <row r="92" spans="1:6" ht="13">
      <c r="A92" s="66" t="s">
        <v>151</v>
      </c>
      <c r="B92" s="82">
        <v>833</v>
      </c>
      <c r="C92" s="66" t="s">
        <v>169</v>
      </c>
      <c r="E92" s="66" t="s">
        <v>131</v>
      </c>
      <c r="F92" s="82">
        <v>31</v>
      </c>
    </row>
    <row r="93" spans="1:6" ht="13">
      <c r="A93" s="66" t="s">
        <v>151</v>
      </c>
      <c r="B93" s="82">
        <v>90</v>
      </c>
      <c r="C93" s="66" t="s">
        <v>162</v>
      </c>
      <c r="E93" s="66" t="s">
        <v>131</v>
      </c>
      <c r="F93" s="82">
        <v>50</v>
      </c>
    </row>
    <row r="94" spans="1:6" ht="13">
      <c r="A94" s="66" t="s">
        <v>151</v>
      </c>
      <c r="B94" s="82">
        <v>1459</v>
      </c>
      <c r="C94" s="66" t="s">
        <v>169</v>
      </c>
      <c r="E94" s="66" t="s">
        <v>131</v>
      </c>
      <c r="F94" s="82">
        <v>27840</v>
      </c>
    </row>
    <row r="95" spans="1:6" ht="13">
      <c r="A95" s="66" t="s">
        <v>151</v>
      </c>
      <c r="B95" s="82">
        <v>30</v>
      </c>
      <c r="C95" s="66" t="s">
        <v>169</v>
      </c>
      <c r="E95" s="66" t="s">
        <v>131</v>
      </c>
      <c r="F95" s="82">
        <v>72</v>
      </c>
    </row>
    <row r="96" spans="1:6" ht="13">
      <c r="A96" s="66" t="s">
        <v>151</v>
      </c>
      <c r="B96" s="82">
        <v>50</v>
      </c>
      <c r="C96" s="66" t="s">
        <v>170</v>
      </c>
      <c r="E96" s="66" t="s">
        <v>128</v>
      </c>
      <c r="F96" s="82">
        <v>143</v>
      </c>
    </row>
    <row r="97" spans="1:6" ht="13">
      <c r="A97" s="66" t="s">
        <v>151</v>
      </c>
      <c r="B97" s="82">
        <v>120</v>
      </c>
      <c r="C97" s="66" t="s">
        <v>153</v>
      </c>
      <c r="E97" s="66" t="s">
        <v>131</v>
      </c>
      <c r="F97" s="82">
        <v>12</v>
      </c>
    </row>
    <row r="98" spans="1:6" ht="13">
      <c r="A98" s="66" t="s">
        <v>151</v>
      </c>
      <c r="B98" s="82">
        <v>98</v>
      </c>
      <c r="C98" s="66" t="s">
        <v>185</v>
      </c>
      <c r="E98" s="66" t="s">
        <v>131</v>
      </c>
      <c r="F98" s="82">
        <v>52</v>
      </c>
    </row>
    <row r="99" spans="1:6" ht="13">
      <c r="A99" s="66" t="s">
        <v>151</v>
      </c>
      <c r="B99" s="82">
        <v>0</v>
      </c>
      <c r="C99" s="66" t="s">
        <v>180</v>
      </c>
      <c r="E99" s="66" t="s">
        <v>131</v>
      </c>
      <c r="F99" s="82">
        <v>51</v>
      </c>
    </row>
    <row r="100" spans="1:6" ht="13">
      <c r="A100" s="66" t="s">
        <v>151</v>
      </c>
      <c r="B100" s="82">
        <v>100</v>
      </c>
      <c r="C100" s="66" t="s">
        <v>189</v>
      </c>
      <c r="E100" s="66" t="s">
        <v>131</v>
      </c>
      <c r="F100" s="82">
        <v>151</v>
      </c>
    </row>
    <row r="101" spans="1:6" ht="13">
      <c r="A101" s="66" t="s">
        <v>151</v>
      </c>
      <c r="B101" s="82">
        <v>353</v>
      </c>
      <c r="C101" s="66" t="s">
        <v>162</v>
      </c>
      <c r="E101" s="66" t="s">
        <v>128</v>
      </c>
      <c r="F101" s="82">
        <v>42</v>
      </c>
    </row>
    <row r="102" spans="1:6" ht="13">
      <c r="A102" s="66" t="s">
        <v>151</v>
      </c>
      <c r="B102" s="82">
        <v>79</v>
      </c>
      <c r="C102" s="66" t="s">
        <v>179</v>
      </c>
      <c r="E102" s="66" t="s">
        <v>133</v>
      </c>
      <c r="F102" s="82">
        <v>400</v>
      </c>
    </row>
    <row r="103" spans="1:6" ht="13">
      <c r="A103" s="66" t="s">
        <v>151</v>
      </c>
      <c r="B103" s="82">
        <v>54</v>
      </c>
      <c r="C103" s="66" t="s">
        <v>162</v>
      </c>
      <c r="E103" s="66" t="s">
        <v>133</v>
      </c>
      <c r="F103" s="82">
        <v>51</v>
      </c>
    </row>
    <row r="104" spans="1:6" ht="13">
      <c r="A104" s="66" t="s">
        <v>151</v>
      </c>
      <c r="B104" s="82">
        <v>32</v>
      </c>
      <c r="C104" s="66" t="s">
        <v>159</v>
      </c>
      <c r="E104" s="66" t="s">
        <v>133</v>
      </c>
      <c r="F104" s="82">
        <v>27</v>
      </c>
    </row>
    <row r="105" spans="1:6" ht="13">
      <c r="A105" s="66" t="s">
        <v>151</v>
      </c>
      <c r="B105" s="82">
        <v>37</v>
      </c>
      <c r="C105" s="66" t="s">
        <v>159</v>
      </c>
      <c r="E105" s="66" t="s">
        <v>133</v>
      </c>
      <c r="F105" s="82">
        <v>530</v>
      </c>
    </row>
    <row r="106" spans="1:6" ht="13">
      <c r="A106" s="66" t="s">
        <v>151</v>
      </c>
      <c r="B106" s="82">
        <v>0</v>
      </c>
      <c r="C106" s="66" t="s">
        <v>170</v>
      </c>
      <c r="E106" s="66" t="s">
        <v>130</v>
      </c>
      <c r="F106" s="82">
        <v>1</v>
      </c>
    </row>
    <row r="107" spans="1:6" ht="13">
      <c r="A107" s="66" t="s">
        <v>151</v>
      </c>
      <c r="B107" s="82">
        <v>223</v>
      </c>
      <c r="C107" s="66" t="s">
        <v>155</v>
      </c>
      <c r="E107" s="66" t="s">
        <v>130</v>
      </c>
      <c r="F107" s="82">
        <v>100</v>
      </c>
    </row>
    <row r="108" spans="1:6" ht="13">
      <c r="A108" s="66" t="s">
        <v>151</v>
      </c>
      <c r="B108" s="82">
        <v>200</v>
      </c>
      <c r="C108" s="66" t="s">
        <v>159</v>
      </c>
      <c r="E108" s="66" t="s">
        <v>133</v>
      </c>
      <c r="F108" s="82">
        <v>50</v>
      </c>
    </row>
    <row r="109" spans="1:6" ht="13">
      <c r="A109" s="66" t="s">
        <v>151</v>
      </c>
      <c r="B109" s="82">
        <v>171</v>
      </c>
      <c r="C109" s="66" t="s">
        <v>160</v>
      </c>
      <c r="E109" s="66" t="s">
        <v>133</v>
      </c>
      <c r="F109" s="82">
        <v>240</v>
      </c>
    </row>
    <row r="110" spans="1:6" ht="13">
      <c r="A110" s="66" t="s">
        <v>151</v>
      </c>
      <c r="B110" s="82">
        <v>3250</v>
      </c>
      <c r="C110" s="66" t="s">
        <v>155</v>
      </c>
      <c r="E110" s="66" t="s">
        <v>130</v>
      </c>
      <c r="F110" s="82">
        <v>92</v>
      </c>
    </row>
    <row r="111" spans="1:6" ht="13">
      <c r="A111" s="66" t="s">
        <v>151</v>
      </c>
      <c r="B111" s="82">
        <v>800</v>
      </c>
      <c r="C111" s="66" t="s">
        <v>186</v>
      </c>
      <c r="E111" s="66" t="s">
        <v>133</v>
      </c>
      <c r="F111" s="82">
        <v>1500</v>
      </c>
    </row>
    <row r="112" spans="1:6" ht="13">
      <c r="A112" s="66" t="s">
        <v>151</v>
      </c>
      <c r="B112" s="82">
        <v>17667</v>
      </c>
      <c r="C112" s="66" t="s">
        <v>155</v>
      </c>
      <c r="E112" s="66" t="s">
        <v>133</v>
      </c>
      <c r="F112" s="82">
        <v>1230</v>
      </c>
    </row>
    <row r="113" spans="1:6" ht="13">
      <c r="A113" s="66" t="s">
        <v>151</v>
      </c>
      <c r="B113" s="66"/>
      <c r="C113" s="66" t="s">
        <v>182</v>
      </c>
      <c r="E113" s="66" t="s">
        <v>130</v>
      </c>
      <c r="F113" s="82">
        <v>60</v>
      </c>
    </row>
    <row r="114" spans="1:6" ht="13">
      <c r="A114" s="66" t="s">
        <v>151</v>
      </c>
      <c r="B114" s="66"/>
      <c r="C114" s="66" t="s">
        <v>159</v>
      </c>
      <c r="E114" s="66" t="s">
        <v>130</v>
      </c>
      <c r="F114" s="82">
        <v>5300</v>
      </c>
    </row>
    <row r="115" spans="1:6" ht="13">
      <c r="A115" s="66" t="s">
        <v>151</v>
      </c>
      <c r="B115" s="66"/>
      <c r="C115" s="66" t="s">
        <v>192</v>
      </c>
      <c r="E115" s="66" t="s">
        <v>130</v>
      </c>
      <c r="F115" s="82">
        <v>17</v>
      </c>
    </row>
    <row r="116" spans="1:6" ht="13">
      <c r="A116" s="66" t="s">
        <v>151</v>
      </c>
      <c r="B116" s="66"/>
      <c r="C116" s="66" t="s">
        <v>158</v>
      </c>
      <c r="E116" s="66" t="s">
        <v>133</v>
      </c>
      <c r="F116" s="82">
        <v>150</v>
      </c>
    </row>
    <row r="117" spans="1:6" ht="13">
      <c r="A117" s="66" t="s">
        <v>151</v>
      </c>
      <c r="B117" s="66"/>
      <c r="C117" s="66" t="s">
        <v>160</v>
      </c>
      <c r="E117" s="66" t="s">
        <v>133</v>
      </c>
      <c r="F117" s="82">
        <v>100</v>
      </c>
    </row>
    <row r="118" spans="1:6" ht="13">
      <c r="A118" s="66" t="s">
        <v>151</v>
      </c>
      <c r="B118" s="66"/>
      <c r="C118" s="66" t="s">
        <v>169</v>
      </c>
      <c r="E118" s="66" t="s">
        <v>133</v>
      </c>
      <c r="F118" s="82">
        <v>60</v>
      </c>
    </row>
    <row r="119" spans="1:6" ht="13">
      <c r="A119" s="66" t="s">
        <v>151</v>
      </c>
      <c r="B119" s="66"/>
      <c r="C119" s="66" t="s">
        <v>179</v>
      </c>
      <c r="E119" s="66" t="s">
        <v>131</v>
      </c>
      <c r="F119" s="82">
        <v>70</v>
      </c>
    </row>
    <row r="120" spans="1:6" ht="13">
      <c r="A120" s="66" t="s">
        <v>151</v>
      </c>
      <c r="B120" s="66"/>
      <c r="C120" s="66" t="s">
        <v>182</v>
      </c>
      <c r="E120" s="66" t="s">
        <v>130</v>
      </c>
      <c r="F120" s="82">
        <v>60</v>
      </c>
    </row>
    <row r="121" spans="1:6" ht="13">
      <c r="A121" s="66" t="s">
        <v>151</v>
      </c>
      <c r="B121" s="66"/>
      <c r="C121" s="66" t="s">
        <v>185</v>
      </c>
      <c r="E121" s="66" t="s">
        <v>130</v>
      </c>
      <c r="F121" s="82">
        <v>45</v>
      </c>
    </row>
    <row r="122" spans="1:6" ht="13">
      <c r="A122" s="66" t="s">
        <v>151</v>
      </c>
      <c r="B122" s="66"/>
      <c r="C122" s="66" t="s">
        <v>191</v>
      </c>
      <c r="E122" s="66" t="s">
        <v>130</v>
      </c>
      <c r="F122" s="82">
        <v>4</v>
      </c>
    </row>
    <row r="123" spans="1:6" ht="13">
      <c r="A123" s="66" t="s">
        <v>151</v>
      </c>
      <c r="B123" s="66"/>
      <c r="C123" s="66" t="s">
        <v>157</v>
      </c>
      <c r="E123" s="66" t="s">
        <v>130</v>
      </c>
      <c r="F123" s="82">
        <v>200</v>
      </c>
    </row>
    <row r="124" spans="1:6" ht="13">
      <c r="A124" s="66" t="s">
        <v>151</v>
      </c>
      <c r="B124" s="66"/>
      <c r="C124" s="66" t="s">
        <v>158</v>
      </c>
      <c r="E124" s="66" t="s">
        <v>130</v>
      </c>
      <c r="F124" s="82">
        <v>120</v>
      </c>
    </row>
    <row r="125" spans="1:6" ht="13">
      <c r="A125" s="66" t="s">
        <v>151</v>
      </c>
      <c r="B125" s="66"/>
      <c r="C125" s="66" t="s">
        <v>192</v>
      </c>
      <c r="E125" s="66" t="s">
        <v>128</v>
      </c>
      <c r="F125" s="82">
        <v>24</v>
      </c>
    </row>
    <row r="126" spans="1:6" ht="13">
      <c r="A126" s="66" t="s">
        <v>151</v>
      </c>
      <c r="B126" s="66"/>
      <c r="C126" s="66" t="s">
        <v>159</v>
      </c>
      <c r="E126" s="66" t="s">
        <v>130</v>
      </c>
      <c r="F126" s="82">
        <v>100</v>
      </c>
    </row>
    <row r="127" spans="1:6" ht="13">
      <c r="A127" s="66" t="s">
        <v>151</v>
      </c>
      <c r="B127" s="66"/>
      <c r="C127" s="66" t="s">
        <v>160</v>
      </c>
      <c r="E127" s="66" t="s">
        <v>130</v>
      </c>
      <c r="F127" s="82">
        <v>50</v>
      </c>
    </row>
    <row r="128" spans="1:6" ht="13">
      <c r="A128" s="66" t="s">
        <v>151</v>
      </c>
      <c r="B128" s="66"/>
      <c r="C128" s="66" t="s">
        <v>162</v>
      </c>
      <c r="E128" s="66" t="s">
        <v>130</v>
      </c>
      <c r="F128" s="82">
        <v>60</v>
      </c>
    </row>
    <row r="129" spans="1:6" ht="13">
      <c r="A129" s="66" t="s">
        <v>151</v>
      </c>
      <c r="B129" s="66"/>
      <c r="C129" s="66" t="s">
        <v>166</v>
      </c>
      <c r="E129" s="66" t="s">
        <v>128</v>
      </c>
      <c r="F129" s="82">
        <v>120</v>
      </c>
    </row>
    <row r="130" spans="1:6" ht="13">
      <c r="A130" s="66" t="s">
        <v>151</v>
      </c>
      <c r="B130" s="66"/>
      <c r="C130" s="66" t="s">
        <v>169</v>
      </c>
      <c r="E130" s="66" t="s">
        <v>128</v>
      </c>
      <c r="F130" s="82">
        <v>221</v>
      </c>
    </row>
    <row r="131" spans="1:6" ht="13">
      <c r="A131" s="66" t="s">
        <v>151</v>
      </c>
      <c r="B131" s="66"/>
      <c r="C131" s="66" t="s">
        <v>178</v>
      </c>
      <c r="E131" s="66" t="s">
        <v>134</v>
      </c>
      <c r="F131" s="82">
        <v>44</v>
      </c>
    </row>
    <row r="132" spans="1:6" ht="13">
      <c r="A132" s="66" t="s">
        <v>151</v>
      </c>
      <c r="B132" s="66"/>
      <c r="C132" s="66" t="s">
        <v>179</v>
      </c>
      <c r="E132" s="66" t="s">
        <v>130</v>
      </c>
      <c r="F132" s="82">
        <v>1</v>
      </c>
    </row>
    <row r="133" spans="1:6" ht="13">
      <c r="A133" s="66" t="s">
        <v>151</v>
      </c>
      <c r="B133" s="66"/>
      <c r="C133" s="66" t="s">
        <v>182</v>
      </c>
      <c r="E133" s="66" t="s">
        <v>130</v>
      </c>
      <c r="F133" s="82">
        <v>60</v>
      </c>
    </row>
    <row r="134" spans="1:6" ht="13">
      <c r="A134" s="66" t="s">
        <v>151</v>
      </c>
      <c r="B134" s="66"/>
      <c r="C134" s="66" t="s">
        <v>183</v>
      </c>
      <c r="E134" s="66" t="s">
        <v>130</v>
      </c>
      <c r="F134" s="82">
        <v>364</v>
      </c>
    </row>
    <row r="135" spans="1:6" ht="13">
      <c r="A135" s="66" t="s">
        <v>151</v>
      </c>
      <c r="B135" s="66"/>
      <c r="C135" s="66" t="s">
        <v>185</v>
      </c>
      <c r="E135" s="66" t="s">
        <v>128</v>
      </c>
      <c r="F135" s="82">
        <v>166</v>
      </c>
    </row>
    <row r="136" spans="1:6" ht="13">
      <c r="A136" s="66" t="s">
        <v>151</v>
      </c>
      <c r="B136" s="66"/>
      <c r="C136" s="66" t="s">
        <v>189</v>
      </c>
      <c r="E136" s="66" t="s">
        <v>133</v>
      </c>
      <c r="F136" s="82">
        <v>290</v>
      </c>
    </row>
    <row r="137" spans="1:6" ht="13">
      <c r="A137" s="66" t="s">
        <v>151</v>
      </c>
      <c r="B137" s="66"/>
      <c r="C137" s="66" t="s">
        <v>152</v>
      </c>
      <c r="E137" s="66" t="s">
        <v>131</v>
      </c>
      <c r="F137" s="82">
        <v>103</v>
      </c>
    </row>
    <row r="138" spans="1:6" ht="13">
      <c r="A138" s="66" t="s">
        <v>151</v>
      </c>
      <c r="B138" s="66"/>
      <c r="C138" s="66" t="s">
        <v>153</v>
      </c>
      <c r="E138" s="66" t="s">
        <v>129</v>
      </c>
      <c r="F138" s="82">
        <v>160</v>
      </c>
    </row>
    <row r="139" spans="1:6" ht="13">
      <c r="A139" s="66" t="s">
        <v>151</v>
      </c>
      <c r="B139" s="66"/>
      <c r="C139" s="66" t="s">
        <v>154</v>
      </c>
      <c r="E139" s="66" t="s">
        <v>130</v>
      </c>
      <c r="F139" s="82">
        <v>53</v>
      </c>
    </row>
    <row r="140" spans="1:6" ht="13">
      <c r="A140" s="66" t="s">
        <v>151</v>
      </c>
      <c r="B140" s="66"/>
      <c r="C140" s="66" t="s">
        <v>155</v>
      </c>
      <c r="E140" s="66" t="s">
        <v>130</v>
      </c>
      <c r="F140" s="82">
        <v>163</v>
      </c>
    </row>
    <row r="141" spans="1:6" ht="13">
      <c r="A141" s="66" t="s">
        <v>151</v>
      </c>
      <c r="B141" s="66"/>
      <c r="C141" s="66" t="s">
        <v>156</v>
      </c>
      <c r="E141" s="66" t="s">
        <v>130</v>
      </c>
      <c r="F141" s="82">
        <v>87</v>
      </c>
    </row>
    <row r="142" spans="1:6" ht="13">
      <c r="A142" s="66" t="s">
        <v>151</v>
      </c>
      <c r="B142" s="66"/>
      <c r="C142" s="66" t="s">
        <v>159</v>
      </c>
      <c r="E142" s="66" t="s">
        <v>134</v>
      </c>
      <c r="F142" s="82">
        <v>46</v>
      </c>
    </row>
    <row r="143" spans="1:6" ht="13">
      <c r="A143" s="66" t="s">
        <v>151</v>
      </c>
      <c r="B143" s="66"/>
      <c r="C143" s="66" t="s">
        <v>161</v>
      </c>
      <c r="E143" s="66" t="s">
        <v>133</v>
      </c>
      <c r="F143" s="82">
        <v>350</v>
      </c>
    </row>
    <row r="144" spans="1:6" ht="13">
      <c r="A144" s="66" t="s">
        <v>151</v>
      </c>
      <c r="B144" s="66"/>
      <c r="C144" s="66" t="s">
        <v>162</v>
      </c>
      <c r="E144" s="66" t="s">
        <v>133</v>
      </c>
      <c r="F144" s="82">
        <v>250</v>
      </c>
    </row>
    <row r="145" spans="1:6" ht="13">
      <c r="A145" s="66" t="s">
        <v>151</v>
      </c>
      <c r="B145" s="66"/>
      <c r="C145" s="66" t="s">
        <v>163</v>
      </c>
      <c r="E145" s="66" t="s">
        <v>131</v>
      </c>
      <c r="F145" s="82">
        <v>300</v>
      </c>
    </row>
    <row r="146" spans="1:6" ht="13">
      <c r="A146" s="66" t="s">
        <v>151</v>
      </c>
      <c r="B146" s="66"/>
      <c r="C146" s="66" t="s">
        <v>174</v>
      </c>
      <c r="E146" s="66" t="s">
        <v>134</v>
      </c>
      <c r="F146" s="82">
        <v>100</v>
      </c>
    </row>
    <row r="147" spans="1:6" ht="13">
      <c r="A147" s="66" t="s">
        <v>151</v>
      </c>
      <c r="B147" s="66"/>
      <c r="C147" s="66" t="s">
        <v>175</v>
      </c>
      <c r="E147" s="66" t="s">
        <v>131</v>
      </c>
      <c r="F147" s="82">
        <v>409</v>
      </c>
    </row>
    <row r="148" spans="1:6" ht="13">
      <c r="A148" s="66" t="s">
        <v>151</v>
      </c>
      <c r="B148" s="66"/>
      <c r="C148" s="66" t="s">
        <v>177</v>
      </c>
      <c r="E148" s="66" t="s">
        <v>134</v>
      </c>
      <c r="F148" s="82">
        <v>660</v>
      </c>
    </row>
    <row r="149" spans="1:6" ht="13">
      <c r="A149" s="66" t="s">
        <v>151</v>
      </c>
      <c r="B149" s="66"/>
      <c r="C149" s="66" t="s">
        <v>179</v>
      </c>
      <c r="E149" s="66" t="s">
        <v>133</v>
      </c>
      <c r="F149" s="82">
        <v>100</v>
      </c>
    </row>
    <row r="150" spans="1:6" ht="13">
      <c r="A150" s="66" t="s">
        <v>151</v>
      </c>
      <c r="B150" s="66"/>
      <c r="C150" s="66" t="s">
        <v>182</v>
      </c>
      <c r="E150" s="66" t="s">
        <v>130</v>
      </c>
      <c r="F150" s="82">
        <v>500</v>
      </c>
    </row>
    <row r="151" spans="1:6" ht="13">
      <c r="A151" s="66" t="s">
        <v>151</v>
      </c>
      <c r="B151" s="66"/>
      <c r="C151" s="66" t="s">
        <v>187</v>
      </c>
      <c r="E151" s="66" t="s">
        <v>131</v>
      </c>
      <c r="F151" s="82">
        <v>300</v>
      </c>
    </row>
    <row r="152" spans="1:6" ht="13">
      <c r="A152" s="66" t="s">
        <v>151</v>
      </c>
      <c r="B152" s="66"/>
      <c r="C152" s="66" t="s">
        <v>189</v>
      </c>
      <c r="E152" s="66" t="s">
        <v>133</v>
      </c>
      <c r="F152" s="82">
        <v>118</v>
      </c>
    </row>
    <row r="153" spans="1:6" ht="13">
      <c r="A153" s="66" t="s">
        <v>151</v>
      </c>
      <c r="B153" s="66"/>
      <c r="C153" s="66" t="s">
        <v>191</v>
      </c>
      <c r="E153" s="66" t="s">
        <v>133</v>
      </c>
      <c r="F153" s="82">
        <v>200</v>
      </c>
    </row>
    <row r="154" spans="1:6" ht="13">
      <c r="A154" s="66" t="s">
        <v>151</v>
      </c>
      <c r="B154" s="66"/>
      <c r="C154" s="66" t="s">
        <v>192</v>
      </c>
      <c r="E154" s="66" t="s">
        <v>130</v>
      </c>
      <c r="F154" s="82">
        <v>96</v>
      </c>
    </row>
    <row r="155" spans="1:6" ht="13">
      <c r="A155" s="66" t="s">
        <v>151</v>
      </c>
      <c r="B155" s="66"/>
      <c r="C155" s="66" t="s">
        <v>156</v>
      </c>
      <c r="E155" s="66" t="s">
        <v>130</v>
      </c>
      <c r="F155" s="82">
        <v>62</v>
      </c>
    </row>
    <row r="156" spans="1:6" ht="13">
      <c r="A156" s="66" t="s">
        <v>151</v>
      </c>
      <c r="B156" s="66"/>
      <c r="C156" s="66" t="s">
        <v>170</v>
      </c>
      <c r="E156" s="66" t="s">
        <v>128</v>
      </c>
      <c r="F156" s="82">
        <v>92</v>
      </c>
    </row>
    <row r="157" spans="1:6" ht="13">
      <c r="A157" s="66" t="s">
        <v>151</v>
      </c>
      <c r="B157" s="66"/>
      <c r="C157" s="66" t="s">
        <v>185</v>
      </c>
      <c r="E157" s="66" t="s">
        <v>130</v>
      </c>
      <c r="F157" s="82">
        <v>200</v>
      </c>
    </row>
    <row r="158" spans="1:6" ht="13">
      <c r="A158" s="66" t="s">
        <v>151</v>
      </c>
      <c r="B158" s="66"/>
      <c r="C158" s="66" t="s">
        <v>153</v>
      </c>
      <c r="E158" s="66" t="s">
        <v>130</v>
      </c>
      <c r="F158" s="82">
        <v>500</v>
      </c>
    </row>
    <row r="159" spans="1:6" ht="13">
      <c r="A159" s="66" t="s">
        <v>151</v>
      </c>
      <c r="B159" s="66"/>
      <c r="C159" s="66" t="s">
        <v>159</v>
      </c>
      <c r="E159" s="66" t="s">
        <v>130</v>
      </c>
      <c r="F159" s="82">
        <v>114</v>
      </c>
    </row>
    <row r="160" spans="1:6" ht="13">
      <c r="A160" s="66" t="s">
        <v>151</v>
      </c>
      <c r="B160" s="66"/>
      <c r="C160" s="66" t="s">
        <v>162</v>
      </c>
      <c r="E160" s="66" t="s">
        <v>131</v>
      </c>
      <c r="F160" s="82">
        <v>106</v>
      </c>
    </row>
    <row r="161" spans="1:6" ht="13">
      <c r="A161" s="66" t="s">
        <v>151</v>
      </c>
      <c r="B161" s="66"/>
      <c r="C161" s="66" t="s">
        <v>166</v>
      </c>
      <c r="E161" s="66" t="s">
        <v>133</v>
      </c>
      <c r="F161" s="82">
        <v>36</v>
      </c>
    </row>
    <row r="162" spans="1:6" ht="13">
      <c r="A162" s="66" t="s">
        <v>151</v>
      </c>
      <c r="B162" s="66"/>
      <c r="C162" s="66" t="s">
        <v>155</v>
      </c>
      <c r="E162" s="66" t="s">
        <v>132</v>
      </c>
      <c r="F162" s="82">
        <v>150</v>
      </c>
    </row>
    <row r="163" spans="1:6" ht="13">
      <c r="A163" s="66" t="s">
        <v>151</v>
      </c>
      <c r="B163" s="66"/>
      <c r="C163" s="66" t="s">
        <v>180</v>
      </c>
      <c r="E163" s="66" t="s">
        <v>134</v>
      </c>
      <c r="F163" s="82">
        <v>63</v>
      </c>
    </row>
    <row r="164" spans="1:6" ht="13">
      <c r="A164" s="66" t="s">
        <v>151</v>
      </c>
      <c r="B164" s="66"/>
      <c r="C164" s="66" t="s">
        <v>189</v>
      </c>
      <c r="E164" s="66" t="s">
        <v>133</v>
      </c>
      <c r="F164" s="82">
        <v>160</v>
      </c>
    </row>
    <row r="165" spans="1:6" ht="13">
      <c r="A165" s="66" t="s">
        <v>151</v>
      </c>
      <c r="B165" s="66"/>
      <c r="C165" s="66" t="s">
        <v>190</v>
      </c>
      <c r="E165" s="66" t="s">
        <v>130</v>
      </c>
      <c r="F165" s="82">
        <v>118</v>
      </c>
    </row>
    <row r="166" spans="1:6" ht="13">
      <c r="A166" s="66" t="s">
        <v>151</v>
      </c>
      <c r="B166" s="66"/>
      <c r="C166" s="66" t="s">
        <v>191</v>
      </c>
      <c r="E166" s="66" t="s">
        <v>133</v>
      </c>
      <c r="F166" s="82">
        <v>150</v>
      </c>
    </row>
    <row r="167" spans="1:6" ht="13">
      <c r="A167" s="66" t="s">
        <v>151</v>
      </c>
      <c r="B167" s="66"/>
      <c r="C167" s="66" t="s">
        <v>192</v>
      </c>
      <c r="E167" s="66" t="s">
        <v>130</v>
      </c>
      <c r="F167" s="82">
        <v>352</v>
      </c>
    </row>
    <row r="168" spans="1:6" ht="13">
      <c r="A168" s="66" t="s">
        <v>151</v>
      </c>
      <c r="B168" s="66"/>
      <c r="C168" s="66" t="s">
        <v>153</v>
      </c>
      <c r="E168" s="66" t="s">
        <v>133</v>
      </c>
      <c r="F168" s="82">
        <v>67</v>
      </c>
    </row>
    <row r="169" spans="1:6" ht="13">
      <c r="A169" s="66" t="s">
        <v>151</v>
      </c>
      <c r="B169" s="66"/>
      <c r="C169" s="66" t="s">
        <v>156</v>
      </c>
      <c r="E169" s="66" t="s">
        <v>130</v>
      </c>
      <c r="F169" s="82">
        <v>180</v>
      </c>
    </row>
    <row r="170" spans="1:6" ht="13">
      <c r="A170" s="66" t="s">
        <v>151</v>
      </c>
      <c r="B170" s="66"/>
      <c r="C170" s="66" t="s">
        <v>159</v>
      </c>
      <c r="E170" s="66" t="s">
        <v>133</v>
      </c>
      <c r="F170" s="82">
        <v>30</v>
      </c>
    </row>
    <row r="171" spans="1:6" ht="13">
      <c r="A171" s="66" t="s">
        <v>151</v>
      </c>
      <c r="B171" s="66"/>
      <c r="C171" s="66" t="s">
        <v>160</v>
      </c>
      <c r="E171" s="66" t="s">
        <v>133</v>
      </c>
      <c r="F171" s="82">
        <v>60</v>
      </c>
    </row>
    <row r="172" spans="1:6" ht="13">
      <c r="A172" s="66" t="s">
        <v>151</v>
      </c>
      <c r="B172" s="66"/>
      <c r="C172" s="66" t="s">
        <v>162</v>
      </c>
      <c r="E172" s="66" t="s">
        <v>130</v>
      </c>
      <c r="F172" s="82">
        <v>300</v>
      </c>
    </row>
    <row r="173" spans="1:6" ht="13">
      <c r="A173" s="66" t="s">
        <v>151</v>
      </c>
      <c r="B173" s="66"/>
      <c r="C173" s="66" t="s">
        <v>163</v>
      </c>
      <c r="E173" s="66" t="s">
        <v>132</v>
      </c>
      <c r="F173" s="82">
        <v>10000</v>
      </c>
    </row>
    <row r="174" spans="1:6" ht="13">
      <c r="A174" s="66" t="s">
        <v>151</v>
      </c>
      <c r="B174" s="66"/>
      <c r="C174" s="66" t="s">
        <v>167</v>
      </c>
      <c r="E174" s="66" t="s">
        <v>131</v>
      </c>
      <c r="F174" s="82">
        <v>42</v>
      </c>
    </row>
    <row r="175" spans="1:6" ht="13">
      <c r="A175" s="66" t="s">
        <v>151</v>
      </c>
      <c r="B175" s="66"/>
      <c r="C175" s="66" t="s">
        <v>169</v>
      </c>
      <c r="E175" s="66" t="s">
        <v>130</v>
      </c>
      <c r="F175" s="82">
        <v>51</v>
      </c>
    </row>
    <row r="176" spans="1:6" ht="13">
      <c r="A176" s="66" t="s">
        <v>151</v>
      </c>
      <c r="B176" s="66"/>
      <c r="C176" s="66" t="s">
        <v>171</v>
      </c>
      <c r="E176" s="66" t="s">
        <v>133</v>
      </c>
      <c r="F176" s="82">
        <v>200</v>
      </c>
    </row>
    <row r="177" spans="1:6" ht="13">
      <c r="A177" s="66" t="s">
        <v>151</v>
      </c>
      <c r="B177" s="66"/>
      <c r="C177" s="66" t="s">
        <v>172</v>
      </c>
      <c r="E177" s="66" t="s">
        <v>133</v>
      </c>
      <c r="F177" s="82">
        <v>123</v>
      </c>
    </row>
    <row r="178" spans="1:6" ht="13">
      <c r="A178" s="66" t="s">
        <v>151</v>
      </c>
      <c r="B178" s="66"/>
      <c r="C178" s="66" t="s">
        <v>174</v>
      </c>
      <c r="E178" s="66" t="s">
        <v>130</v>
      </c>
      <c r="F178" s="82">
        <v>975</v>
      </c>
    </row>
    <row r="179" spans="1:6" ht="13">
      <c r="A179" s="66" t="s">
        <v>151</v>
      </c>
      <c r="B179" s="66"/>
      <c r="C179" s="66" t="s">
        <v>177</v>
      </c>
      <c r="E179" s="66" t="s">
        <v>130</v>
      </c>
      <c r="F179" s="82">
        <v>24</v>
      </c>
    </row>
    <row r="180" spans="1:6" ht="13">
      <c r="A180" s="66" t="s">
        <v>151</v>
      </c>
      <c r="B180" s="66"/>
      <c r="C180" s="66" t="s">
        <v>178</v>
      </c>
      <c r="E180" s="66" t="s">
        <v>130</v>
      </c>
      <c r="F180" s="82">
        <v>120</v>
      </c>
    </row>
    <row r="181" spans="1:6" ht="13">
      <c r="A181" s="66" t="s">
        <v>151</v>
      </c>
      <c r="B181" s="66"/>
      <c r="C181" s="66" t="s">
        <v>180</v>
      </c>
      <c r="E181" s="66" t="s">
        <v>130</v>
      </c>
      <c r="F181" s="82">
        <v>30</v>
      </c>
    </row>
    <row r="182" spans="1:6" ht="13">
      <c r="A182" s="66" t="s">
        <v>151</v>
      </c>
      <c r="B182" s="66"/>
      <c r="C182" s="66" t="s">
        <v>181</v>
      </c>
      <c r="E182" s="66" t="s">
        <v>133</v>
      </c>
      <c r="F182" s="82">
        <v>50</v>
      </c>
    </row>
    <row r="183" spans="1:6" ht="13">
      <c r="A183" s="66" t="s">
        <v>151</v>
      </c>
      <c r="B183" s="66"/>
      <c r="C183" s="66" t="s">
        <v>182</v>
      </c>
      <c r="E183" s="66" t="s">
        <v>134</v>
      </c>
      <c r="F183" s="82">
        <v>200</v>
      </c>
    </row>
    <row r="184" spans="1:6" ht="13">
      <c r="A184" s="66" t="s">
        <v>151</v>
      </c>
      <c r="B184" s="66"/>
      <c r="C184" s="66" t="s">
        <v>184</v>
      </c>
      <c r="E184" s="66" t="s">
        <v>133</v>
      </c>
      <c r="F184" s="82">
        <v>70</v>
      </c>
    </row>
    <row r="185" spans="1:6" ht="13">
      <c r="A185" s="66" t="s">
        <v>151</v>
      </c>
      <c r="B185" s="66"/>
      <c r="C185" s="66" t="s">
        <v>187</v>
      </c>
      <c r="E185" s="66" t="s">
        <v>130</v>
      </c>
      <c r="F185" s="82">
        <v>63</v>
      </c>
    </row>
    <row r="186" spans="1:6" ht="13">
      <c r="A186" s="66" t="s">
        <v>151</v>
      </c>
      <c r="B186" s="66"/>
      <c r="C186" s="66" t="s">
        <v>189</v>
      </c>
      <c r="E186" s="66" t="s">
        <v>133</v>
      </c>
      <c r="F186" s="82">
        <v>330</v>
      </c>
    </row>
    <row r="187" spans="1:6" ht="13">
      <c r="A187" s="66" t="s">
        <v>151</v>
      </c>
      <c r="B187" s="66"/>
      <c r="C187" s="66" t="s">
        <v>190</v>
      </c>
      <c r="E187" s="66" t="s">
        <v>133</v>
      </c>
      <c r="F187" s="82">
        <v>103</v>
      </c>
    </row>
    <row r="188" spans="1:6" ht="13">
      <c r="A188" s="66" t="s">
        <v>151</v>
      </c>
      <c r="B188" s="66"/>
      <c r="C188" s="66" t="s">
        <v>191</v>
      </c>
      <c r="E188" s="66" t="s">
        <v>132</v>
      </c>
      <c r="F188" s="82">
        <v>480</v>
      </c>
    </row>
    <row r="189" spans="1:6" ht="13">
      <c r="A189" s="66" t="s">
        <v>151</v>
      </c>
      <c r="B189" s="66"/>
      <c r="C189" s="66" t="s">
        <v>194</v>
      </c>
      <c r="E189" s="66" t="s">
        <v>132</v>
      </c>
      <c r="F189" s="82">
        <v>262</v>
      </c>
    </row>
    <row r="190" spans="1:6" ht="13">
      <c r="A190" s="66" t="s">
        <v>151</v>
      </c>
      <c r="B190" s="66"/>
      <c r="C190" s="66" t="s">
        <v>153</v>
      </c>
      <c r="E190" s="66" t="s">
        <v>130</v>
      </c>
      <c r="F190" s="82">
        <v>100</v>
      </c>
    </row>
    <row r="191" spans="1:6" ht="13">
      <c r="A191" s="66" t="s">
        <v>151</v>
      </c>
      <c r="B191" s="66"/>
      <c r="C191" s="66" t="s">
        <v>159</v>
      </c>
      <c r="E191" s="66" t="s">
        <v>133</v>
      </c>
      <c r="F191" s="82">
        <v>240</v>
      </c>
    </row>
    <row r="192" spans="1:6" ht="13">
      <c r="A192" s="66" t="s">
        <v>151</v>
      </c>
      <c r="B192" s="66"/>
      <c r="C192" s="66" t="s">
        <v>180</v>
      </c>
      <c r="E192" s="66" t="s">
        <v>131</v>
      </c>
      <c r="F192" s="82">
        <v>1762</v>
      </c>
    </row>
    <row r="193" spans="1:6" ht="13">
      <c r="A193" s="66" t="s">
        <v>151</v>
      </c>
      <c r="B193" s="66"/>
      <c r="C193" s="66" t="s">
        <v>182</v>
      </c>
      <c r="E193" s="66" t="s">
        <v>134</v>
      </c>
      <c r="F193" s="82">
        <v>300</v>
      </c>
    </row>
    <row r="194" spans="1:6" ht="13">
      <c r="A194" s="66" t="s">
        <v>151</v>
      </c>
      <c r="B194" s="66"/>
      <c r="C194" s="66" t="s">
        <v>189</v>
      </c>
      <c r="E194" s="66" t="s">
        <v>128</v>
      </c>
      <c r="F194" s="82">
        <v>20</v>
      </c>
    </row>
    <row r="195" spans="1:6" ht="13">
      <c r="A195" s="66" t="s">
        <v>151</v>
      </c>
      <c r="B195" s="66"/>
      <c r="C195" s="66" t="s">
        <v>153</v>
      </c>
      <c r="E195" s="66" t="s">
        <v>129</v>
      </c>
      <c r="F195" s="82">
        <v>120</v>
      </c>
    </row>
    <row r="196" spans="1:6" ht="13">
      <c r="A196" s="66" t="s">
        <v>151</v>
      </c>
      <c r="B196" s="66"/>
      <c r="C196" s="66" t="s">
        <v>154</v>
      </c>
      <c r="E196" s="66" t="s">
        <v>128</v>
      </c>
      <c r="F196" s="82">
        <v>22</v>
      </c>
    </row>
    <row r="197" spans="1:6" ht="13">
      <c r="A197" s="66" t="s">
        <v>151</v>
      </c>
      <c r="B197" s="66"/>
      <c r="C197" s="66" t="s">
        <v>159</v>
      </c>
      <c r="E197" s="66" t="s">
        <v>133</v>
      </c>
      <c r="F197" s="82">
        <v>720</v>
      </c>
    </row>
    <row r="198" spans="1:6" ht="13">
      <c r="A198" s="66" t="s">
        <v>151</v>
      </c>
      <c r="B198" s="66"/>
      <c r="C198" s="66" t="s">
        <v>164</v>
      </c>
      <c r="E198" s="66" t="s">
        <v>130</v>
      </c>
      <c r="F198" s="82">
        <v>2500</v>
      </c>
    </row>
    <row r="199" spans="1:6" ht="13">
      <c r="A199" s="66" t="s">
        <v>151</v>
      </c>
      <c r="B199" s="66"/>
      <c r="C199" s="66" t="s">
        <v>180</v>
      </c>
      <c r="E199" s="66" t="s">
        <v>130</v>
      </c>
      <c r="F199" s="82">
        <v>396</v>
      </c>
    </row>
    <row r="200" spans="1:6" ht="13">
      <c r="A200" s="66" t="s">
        <v>151</v>
      </c>
      <c r="B200" s="66"/>
      <c r="C200" s="66" t="s">
        <v>182</v>
      </c>
      <c r="E200" s="66" t="s">
        <v>130</v>
      </c>
      <c r="F200" s="82">
        <v>350</v>
      </c>
    </row>
    <row r="201" spans="1:6" ht="13">
      <c r="A201" s="66" t="s">
        <v>151</v>
      </c>
      <c r="B201" s="66"/>
      <c r="C201" s="66" t="s">
        <v>187</v>
      </c>
      <c r="E201" s="66"/>
      <c r="F201" s="66"/>
    </row>
    <row r="202" spans="1:6" ht="13">
      <c r="A202" s="66" t="s">
        <v>151</v>
      </c>
      <c r="B202" s="66"/>
      <c r="C202" s="66" t="s">
        <v>180</v>
      </c>
      <c r="E202" s="66"/>
      <c r="F202" s="66"/>
    </row>
    <row r="203" spans="1:6" ht="13">
      <c r="A203" s="66" t="s">
        <v>151</v>
      </c>
      <c r="B203" s="66"/>
      <c r="C203" s="66" t="s">
        <v>189</v>
      </c>
      <c r="E203" s="66"/>
      <c r="F203" s="66"/>
    </row>
    <row r="204" spans="1:6" ht="13">
      <c r="A204" s="66" t="s">
        <v>151</v>
      </c>
      <c r="B204" s="66"/>
      <c r="C204" s="66" t="s">
        <v>153</v>
      </c>
      <c r="E204" s="66"/>
      <c r="F204" s="66"/>
    </row>
    <row r="205" spans="1:6" ht="13">
      <c r="A205" s="66" t="s">
        <v>151</v>
      </c>
      <c r="B205" s="66"/>
      <c r="C205" s="66" t="s">
        <v>154</v>
      </c>
      <c r="E205" s="66"/>
      <c r="F205" s="66"/>
    </row>
    <row r="206" spans="1:6" ht="13">
      <c r="A206" s="66" t="s">
        <v>151</v>
      </c>
      <c r="B206" s="66"/>
      <c r="C206" s="66" t="s">
        <v>155</v>
      </c>
      <c r="E206" s="66"/>
      <c r="F206" s="66"/>
    </row>
    <row r="207" spans="1:6" ht="13">
      <c r="A207" s="66" t="s">
        <v>151</v>
      </c>
      <c r="B207" s="66"/>
      <c r="C207" s="66" t="s">
        <v>156</v>
      </c>
      <c r="E207" s="66"/>
      <c r="F207" s="66"/>
    </row>
    <row r="208" spans="1:6" ht="13">
      <c r="A208" s="66" t="s">
        <v>151</v>
      </c>
      <c r="B208" s="66"/>
      <c r="C208" s="66" t="s">
        <v>159</v>
      </c>
      <c r="E208" s="66"/>
      <c r="F208" s="66"/>
    </row>
    <row r="209" spans="1:6" ht="13">
      <c r="A209" s="66" t="s">
        <v>151</v>
      </c>
      <c r="B209" s="66"/>
      <c r="C209" s="66" t="s">
        <v>160</v>
      </c>
      <c r="E209" s="66"/>
      <c r="F209" s="66"/>
    </row>
    <row r="210" spans="1:6" ht="13">
      <c r="A210" s="66" t="s">
        <v>151</v>
      </c>
      <c r="B210" s="66"/>
      <c r="C210" s="66" t="s">
        <v>161</v>
      </c>
      <c r="E210" s="66"/>
      <c r="F210" s="66"/>
    </row>
    <row r="211" spans="1:6" ht="13">
      <c r="A211" s="66" t="s">
        <v>151</v>
      </c>
      <c r="B211" s="66"/>
      <c r="C211" s="66" t="s">
        <v>162</v>
      </c>
      <c r="E211" s="66"/>
      <c r="F211" s="66"/>
    </row>
    <row r="212" spans="1:6" ht="13">
      <c r="A212" s="66" t="s">
        <v>151</v>
      </c>
      <c r="B212" s="66"/>
      <c r="C212" s="66" t="s">
        <v>166</v>
      </c>
      <c r="E212" s="66"/>
      <c r="F212" s="66"/>
    </row>
    <row r="213" spans="1:6" ht="13">
      <c r="A213" s="66" t="s">
        <v>151</v>
      </c>
      <c r="B213" s="66"/>
      <c r="C213" s="66" t="s">
        <v>171</v>
      </c>
      <c r="E213" s="66"/>
      <c r="F213" s="66"/>
    </row>
    <row r="214" spans="1:6" ht="13">
      <c r="A214" s="66" t="s">
        <v>151</v>
      </c>
      <c r="B214" s="66"/>
      <c r="C214" s="66" t="s">
        <v>177</v>
      </c>
      <c r="E214" s="66"/>
      <c r="F214" s="66"/>
    </row>
    <row r="215" spans="1:6" ht="13">
      <c r="A215" s="66" t="s">
        <v>151</v>
      </c>
      <c r="B215" s="66"/>
      <c r="C215" s="66" t="s">
        <v>178</v>
      </c>
      <c r="E215" s="66"/>
      <c r="F215" s="66"/>
    </row>
    <row r="216" spans="1:6" ht="13">
      <c r="A216" s="66" t="s">
        <v>151</v>
      </c>
      <c r="B216" s="66"/>
      <c r="C216" s="66" t="s">
        <v>179</v>
      </c>
      <c r="E216" s="66"/>
      <c r="F216" s="66"/>
    </row>
    <row r="217" spans="1:6" ht="13">
      <c r="A217" s="66" t="s">
        <v>151</v>
      </c>
      <c r="B217" s="66"/>
      <c r="C217" s="66" t="s">
        <v>180</v>
      </c>
      <c r="E217" s="66"/>
      <c r="F217" s="66"/>
    </row>
    <row r="218" spans="1:6" ht="13">
      <c r="A218" s="66" t="s">
        <v>151</v>
      </c>
      <c r="B218" s="66"/>
      <c r="C218" s="66" t="s">
        <v>182</v>
      </c>
      <c r="E218" s="66"/>
      <c r="F218" s="66"/>
    </row>
    <row r="219" spans="1:6" ht="13">
      <c r="A219" s="66" t="s">
        <v>151</v>
      </c>
      <c r="B219" s="66"/>
      <c r="C219" s="66" t="s">
        <v>183</v>
      </c>
      <c r="E219" s="66"/>
      <c r="F219" s="66"/>
    </row>
    <row r="220" spans="1:6" ht="13">
      <c r="A220" s="66" t="s">
        <v>151</v>
      </c>
      <c r="B220" s="66"/>
      <c r="C220" s="66" t="s">
        <v>185</v>
      </c>
      <c r="E220" s="66"/>
      <c r="F220" s="66"/>
    </row>
    <row r="221" spans="1:6" ht="13">
      <c r="A221" s="66" t="s">
        <v>151</v>
      </c>
      <c r="B221" s="66"/>
      <c r="C221" s="66" t="s">
        <v>187</v>
      </c>
      <c r="E221" s="66"/>
      <c r="F221" s="66"/>
    </row>
    <row r="222" spans="1:6" ht="13">
      <c r="A222" s="66" t="s">
        <v>151</v>
      </c>
      <c r="B222" s="66"/>
      <c r="C222" s="66" t="s">
        <v>188</v>
      </c>
      <c r="E222" s="66"/>
      <c r="F222" s="66"/>
    </row>
    <row r="223" spans="1:6" ht="13">
      <c r="A223" s="66" t="s">
        <v>151</v>
      </c>
      <c r="B223" s="66"/>
      <c r="C223" s="66" t="s">
        <v>189</v>
      </c>
      <c r="E223" s="66"/>
      <c r="F223" s="66"/>
    </row>
    <row r="224" spans="1:6" ht="13">
      <c r="A224" s="66" t="s">
        <v>151</v>
      </c>
      <c r="B224" s="66"/>
      <c r="C224" s="66" t="s">
        <v>190</v>
      </c>
      <c r="E224" s="66"/>
      <c r="F224" s="66"/>
    </row>
    <row r="225" spans="1:6" ht="13">
      <c r="A225" s="66" t="s">
        <v>151</v>
      </c>
      <c r="B225" s="66"/>
      <c r="C225" s="66" t="s">
        <v>191</v>
      </c>
      <c r="E225" s="66"/>
      <c r="F225" s="66"/>
    </row>
    <row r="226" spans="1:6" ht="13">
      <c r="A226" s="66" t="s">
        <v>151</v>
      </c>
      <c r="B226" s="66"/>
      <c r="C226" s="66" t="s">
        <v>154</v>
      </c>
      <c r="E226" s="66"/>
      <c r="F226" s="66"/>
    </row>
    <row r="227" spans="1:6" ht="13">
      <c r="A227" s="66" t="s">
        <v>151</v>
      </c>
      <c r="B227" s="66"/>
      <c r="C227" s="66" t="s">
        <v>159</v>
      </c>
      <c r="E227" s="66"/>
      <c r="F227" s="66"/>
    </row>
    <row r="228" spans="1:6" ht="13">
      <c r="A228" s="66" t="s">
        <v>151</v>
      </c>
      <c r="B228" s="66"/>
      <c r="C228" s="66" t="s">
        <v>167</v>
      </c>
      <c r="E228" s="66"/>
      <c r="F228" s="66"/>
    </row>
    <row r="229" spans="1:6" ht="13">
      <c r="A229" s="66" t="s">
        <v>151</v>
      </c>
      <c r="B229" s="66"/>
      <c r="C229" s="66" t="s">
        <v>187</v>
      </c>
      <c r="E229" s="66"/>
      <c r="F229" s="66"/>
    </row>
    <row r="230" spans="1:6" ht="13">
      <c r="A230" s="66" t="s">
        <v>151</v>
      </c>
      <c r="B230" s="66"/>
      <c r="C230" s="66" t="s">
        <v>189</v>
      </c>
      <c r="E230" s="66"/>
      <c r="F230" s="66"/>
    </row>
    <row r="231" spans="1:6" ht="13">
      <c r="A231" s="66" t="s">
        <v>151</v>
      </c>
      <c r="B231" s="66"/>
      <c r="C231" s="66" t="s">
        <v>190</v>
      </c>
      <c r="E231" s="66"/>
      <c r="F231" s="66"/>
    </row>
    <row r="232" spans="1:6" ht="13">
      <c r="A232" s="66" t="s">
        <v>151</v>
      </c>
      <c r="B232" s="66"/>
      <c r="C232" s="66" t="s">
        <v>191</v>
      </c>
      <c r="E232" s="66"/>
      <c r="F232" s="66"/>
    </row>
    <row r="233" spans="1:6" ht="13">
      <c r="A233" s="66" t="s">
        <v>151</v>
      </c>
      <c r="B233" s="66"/>
      <c r="C233" s="66" t="s">
        <v>171</v>
      </c>
      <c r="E233" s="66"/>
      <c r="F233" s="66"/>
    </row>
    <row r="234" spans="1:6" ht="13">
      <c r="A234" s="66" t="s">
        <v>151</v>
      </c>
      <c r="B234" s="66"/>
      <c r="C234" s="66" t="s">
        <v>152</v>
      </c>
      <c r="E234" s="66"/>
      <c r="F234" s="66"/>
    </row>
    <row r="235" spans="1:6" ht="13">
      <c r="A235" s="66" t="s">
        <v>151</v>
      </c>
      <c r="B235" s="66"/>
      <c r="C235" s="66" t="s">
        <v>153</v>
      </c>
      <c r="E235" s="66"/>
      <c r="F235" s="66"/>
    </row>
    <row r="236" spans="1:6" ht="13">
      <c r="A236" s="66" t="s">
        <v>151</v>
      </c>
      <c r="B236" s="66"/>
      <c r="C236" s="66" t="s">
        <v>155</v>
      </c>
      <c r="E236" s="66"/>
      <c r="F236" s="66"/>
    </row>
    <row r="237" spans="1:6" ht="13">
      <c r="A237" s="66" t="s">
        <v>151</v>
      </c>
      <c r="B237" s="66"/>
      <c r="C237" s="66" t="s">
        <v>156</v>
      </c>
      <c r="E237" s="66"/>
      <c r="F237" s="66"/>
    </row>
    <row r="238" spans="1:6" ht="13">
      <c r="A238" s="66" t="s">
        <v>151</v>
      </c>
      <c r="B238" s="66"/>
      <c r="C238" s="66" t="s">
        <v>192</v>
      </c>
      <c r="E238" s="66"/>
      <c r="F238" s="66"/>
    </row>
    <row r="239" spans="1:6" ht="13">
      <c r="A239" s="66" t="s">
        <v>151</v>
      </c>
      <c r="B239" s="66"/>
      <c r="C239" s="66" t="s">
        <v>159</v>
      </c>
      <c r="E239" s="66"/>
      <c r="F239" s="66"/>
    </row>
    <row r="240" spans="1:6" ht="13">
      <c r="A240" s="66" t="s">
        <v>151</v>
      </c>
      <c r="B240" s="66"/>
      <c r="C240" s="66" t="s">
        <v>160</v>
      </c>
      <c r="E240" s="66"/>
      <c r="F240" s="66"/>
    </row>
    <row r="241" spans="1:6" ht="13">
      <c r="A241" s="66" t="s">
        <v>151</v>
      </c>
      <c r="B241" s="66"/>
      <c r="C241" s="66" t="s">
        <v>161</v>
      </c>
      <c r="E241" s="66"/>
      <c r="F241" s="66"/>
    </row>
    <row r="242" spans="1:6" ht="13">
      <c r="A242" s="66" t="s">
        <v>151</v>
      </c>
      <c r="B242" s="66"/>
      <c r="C242" s="66" t="s">
        <v>162</v>
      </c>
      <c r="E242" s="66"/>
      <c r="F242" s="66"/>
    </row>
    <row r="243" spans="1:6" ht="13">
      <c r="A243" s="66" t="s">
        <v>151</v>
      </c>
      <c r="B243" s="66"/>
      <c r="C243" s="66" t="s">
        <v>165</v>
      </c>
      <c r="E243" s="66"/>
      <c r="F243" s="66"/>
    </row>
    <row r="244" spans="1:6" ht="13">
      <c r="A244" s="66" t="s">
        <v>151</v>
      </c>
      <c r="B244" s="66"/>
      <c r="C244" s="66" t="s">
        <v>167</v>
      </c>
      <c r="E244" s="66"/>
      <c r="F244" s="66"/>
    </row>
    <row r="245" spans="1:6" ht="13">
      <c r="A245" s="66" t="s">
        <v>151</v>
      </c>
      <c r="B245" s="66"/>
      <c r="C245" s="66" t="s">
        <v>169</v>
      </c>
      <c r="E245" s="66"/>
      <c r="F245" s="66"/>
    </row>
    <row r="246" spans="1:6" ht="13">
      <c r="A246" s="66" t="s">
        <v>151</v>
      </c>
      <c r="B246" s="66"/>
      <c r="C246" s="66" t="s">
        <v>171</v>
      </c>
      <c r="E246" s="66"/>
      <c r="F246" s="66"/>
    </row>
    <row r="247" spans="1:6" ht="13">
      <c r="A247" s="66" t="s">
        <v>151</v>
      </c>
      <c r="B247" s="66"/>
      <c r="C247" s="66" t="s">
        <v>173</v>
      </c>
      <c r="E247" s="66"/>
      <c r="F247" s="66"/>
    </row>
    <row r="248" spans="1:6" ht="13">
      <c r="A248" s="66" t="s">
        <v>151</v>
      </c>
      <c r="B248" s="66"/>
      <c r="C248" s="66" t="s">
        <v>174</v>
      </c>
      <c r="E248" s="66"/>
      <c r="F248" s="66"/>
    </row>
    <row r="249" spans="1:6" ht="13">
      <c r="A249" s="66" t="s">
        <v>151</v>
      </c>
      <c r="B249" s="66"/>
      <c r="C249" s="66" t="s">
        <v>176</v>
      </c>
      <c r="E249" s="66"/>
      <c r="F249" s="66"/>
    </row>
    <row r="250" spans="1:6" ht="13">
      <c r="A250" s="66" t="s">
        <v>151</v>
      </c>
      <c r="B250" s="66"/>
      <c r="C250" s="66" t="s">
        <v>177</v>
      </c>
      <c r="E250" s="66"/>
      <c r="F250" s="66"/>
    </row>
    <row r="251" spans="1:6" ht="13">
      <c r="A251" s="66" t="s">
        <v>151</v>
      </c>
      <c r="B251" s="66"/>
      <c r="C251" s="66" t="s">
        <v>178</v>
      </c>
      <c r="E251" s="66"/>
      <c r="F251" s="66"/>
    </row>
    <row r="252" spans="1:6" ht="13">
      <c r="A252" s="66" t="s">
        <v>151</v>
      </c>
      <c r="B252" s="66"/>
      <c r="C252" s="66" t="s">
        <v>180</v>
      </c>
      <c r="E252" s="66"/>
      <c r="F252" s="66"/>
    </row>
    <row r="253" spans="1:6" ht="13">
      <c r="A253" s="66" t="s">
        <v>151</v>
      </c>
      <c r="B253" s="66"/>
      <c r="C253" s="66" t="s">
        <v>182</v>
      </c>
      <c r="E253" s="66"/>
      <c r="F253" s="66"/>
    </row>
    <row r="254" spans="1:6" ht="13">
      <c r="A254" s="66" t="s">
        <v>151</v>
      </c>
      <c r="B254" s="66"/>
      <c r="C254" s="66" t="s">
        <v>185</v>
      </c>
      <c r="E254" s="66"/>
      <c r="F254" s="66"/>
    </row>
    <row r="255" spans="1:6" ht="13">
      <c r="A255" s="66" t="s">
        <v>151</v>
      </c>
      <c r="B255" s="66"/>
      <c r="C255" s="66" t="s">
        <v>187</v>
      </c>
      <c r="E255" s="66"/>
      <c r="F255" s="66"/>
    </row>
    <row r="256" spans="1:6" ht="13">
      <c r="A256" s="66" t="s">
        <v>151</v>
      </c>
      <c r="B256" s="66"/>
      <c r="C256" s="66" t="s">
        <v>169</v>
      </c>
      <c r="E256" s="66"/>
      <c r="F256" s="66"/>
    </row>
    <row r="257" spans="1:6" ht="13">
      <c r="A257" s="66" t="s">
        <v>151</v>
      </c>
      <c r="B257" s="66"/>
      <c r="C257" s="66" t="s">
        <v>188</v>
      </c>
      <c r="E257" s="66"/>
      <c r="F257" s="66"/>
    </row>
    <row r="258" spans="1:6" ht="13">
      <c r="A258" s="66" t="s">
        <v>151</v>
      </c>
      <c r="B258" s="66"/>
      <c r="C258" s="66" t="s">
        <v>189</v>
      </c>
      <c r="E258" s="66"/>
      <c r="F258" s="66"/>
    </row>
    <row r="259" spans="1:6" ht="13">
      <c r="A259" s="66" t="s">
        <v>151</v>
      </c>
      <c r="B259" s="66"/>
      <c r="C259" s="66" t="s">
        <v>190</v>
      </c>
      <c r="E259" s="66"/>
      <c r="F259" s="66"/>
    </row>
    <row r="260" spans="1:6" ht="13">
      <c r="A260" s="66" t="s">
        <v>151</v>
      </c>
      <c r="B260" s="66"/>
      <c r="C260" s="66" t="s">
        <v>191</v>
      </c>
      <c r="E260" s="66"/>
      <c r="F260" s="66"/>
    </row>
    <row r="261" spans="1:6" ht="13">
      <c r="A261" s="66" t="s">
        <v>151</v>
      </c>
      <c r="B261" s="66"/>
      <c r="C261" s="66" t="s">
        <v>192</v>
      </c>
      <c r="E261" s="66"/>
      <c r="F261" s="66"/>
    </row>
    <row r="262" spans="1:6" ht="13">
      <c r="A262" s="66" t="s">
        <v>151</v>
      </c>
      <c r="B262" s="66"/>
      <c r="C262" s="66" t="s">
        <v>153</v>
      </c>
      <c r="E262" s="66"/>
      <c r="F262" s="66"/>
    </row>
    <row r="263" spans="1:6" ht="13">
      <c r="A263" s="66" t="s">
        <v>151</v>
      </c>
      <c r="B263" s="66"/>
      <c r="C263" s="66" t="s">
        <v>154</v>
      </c>
      <c r="E263" s="66"/>
      <c r="F263" s="66"/>
    </row>
    <row r="264" spans="1:6" ht="13">
      <c r="A264" s="66" t="s">
        <v>151</v>
      </c>
      <c r="B264" s="66"/>
      <c r="C264" s="66" t="s">
        <v>155</v>
      </c>
      <c r="E264" s="66"/>
      <c r="F264" s="66"/>
    </row>
    <row r="265" spans="1:6" ht="13">
      <c r="A265" s="66" t="s">
        <v>151</v>
      </c>
      <c r="B265" s="66"/>
      <c r="C265" s="66" t="s">
        <v>157</v>
      </c>
      <c r="E265" s="66"/>
      <c r="F265" s="66"/>
    </row>
    <row r="266" spans="1:6" ht="13">
      <c r="A266" s="66" t="s">
        <v>151</v>
      </c>
      <c r="B266" s="66"/>
      <c r="C266" s="66" t="s">
        <v>159</v>
      </c>
      <c r="E266" s="66"/>
      <c r="F266" s="66"/>
    </row>
    <row r="267" spans="1:6" ht="13">
      <c r="A267" s="66" t="s">
        <v>151</v>
      </c>
      <c r="B267" s="66"/>
      <c r="C267" s="66" t="s">
        <v>161</v>
      </c>
      <c r="E267" s="66"/>
      <c r="F267" s="66"/>
    </row>
    <row r="268" spans="1:6" ht="13">
      <c r="A268" s="66" t="s">
        <v>151</v>
      </c>
      <c r="B268" s="66"/>
      <c r="C268" s="66" t="s">
        <v>162</v>
      </c>
      <c r="E268" s="66"/>
      <c r="F268" s="66"/>
    </row>
    <row r="269" spans="1:6" ht="13">
      <c r="A269" s="66" t="s">
        <v>151</v>
      </c>
      <c r="B269" s="66"/>
      <c r="C269" s="66" t="s">
        <v>164</v>
      </c>
      <c r="E269" s="66"/>
      <c r="F269" s="66"/>
    </row>
    <row r="270" spans="1:6" ht="13">
      <c r="A270" s="66" t="s">
        <v>151</v>
      </c>
      <c r="B270" s="66"/>
      <c r="C270" s="66" t="s">
        <v>165</v>
      </c>
      <c r="E270" s="66"/>
      <c r="F270" s="66"/>
    </row>
    <row r="271" spans="1:6" ht="13">
      <c r="A271" s="66" t="s">
        <v>151</v>
      </c>
      <c r="B271" s="66"/>
      <c r="C271" s="66" t="s">
        <v>167</v>
      </c>
      <c r="E271" s="66"/>
      <c r="F271" s="66"/>
    </row>
    <row r="272" spans="1:6" ht="13">
      <c r="A272" s="66" t="s">
        <v>151</v>
      </c>
      <c r="B272" s="66"/>
      <c r="C272" s="66" t="s">
        <v>169</v>
      </c>
      <c r="E272" s="66"/>
      <c r="F272" s="66"/>
    </row>
    <row r="273" spans="1:6" ht="13">
      <c r="A273" s="66" t="s">
        <v>151</v>
      </c>
      <c r="B273" s="66"/>
      <c r="C273" s="66" t="s">
        <v>171</v>
      </c>
      <c r="E273" s="66"/>
      <c r="F273" s="66"/>
    </row>
    <row r="274" spans="1:6" ht="13">
      <c r="A274" s="66" t="s">
        <v>151</v>
      </c>
      <c r="B274" s="66"/>
      <c r="C274" s="66" t="s">
        <v>172</v>
      </c>
      <c r="E274" s="66"/>
      <c r="F274" s="66"/>
    </row>
    <row r="275" spans="1:6" ht="13">
      <c r="A275" s="66" t="s">
        <v>151</v>
      </c>
      <c r="B275" s="66"/>
      <c r="C275" s="66" t="s">
        <v>179</v>
      </c>
      <c r="E275" s="66"/>
      <c r="F275" s="66"/>
    </row>
    <row r="276" spans="1:6" ht="13">
      <c r="A276" s="66" t="s">
        <v>151</v>
      </c>
      <c r="B276" s="66"/>
      <c r="C276" s="66" t="s">
        <v>180</v>
      </c>
      <c r="E276" s="66"/>
      <c r="F276" s="66"/>
    </row>
    <row r="277" spans="1:6" ht="13">
      <c r="A277" s="66" t="s">
        <v>151</v>
      </c>
      <c r="B277" s="66"/>
      <c r="C277" s="66" t="s">
        <v>185</v>
      </c>
      <c r="E277" s="66"/>
      <c r="F277" s="66"/>
    </row>
    <row r="278" spans="1:6" ht="13">
      <c r="A278" s="66" t="s">
        <v>151</v>
      </c>
      <c r="B278" s="66"/>
      <c r="C278" s="66" t="s">
        <v>187</v>
      </c>
      <c r="E278" s="66"/>
      <c r="F278" s="66"/>
    </row>
    <row r="279" spans="1:6" ht="13">
      <c r="A279" s="66" t="s">
        <v>151</v>
      </c>
      <c r="B279" s="66"/>
      <c r="C279" s="66" t="s">
        <v>189</v>
      </c>
      <c r="E279" s="66"/>
      <c r="F279" s="66"/>
    </row>
    <row r="280" spans="1:6" ht="13">
      <c r="A280" s="66" t="s">
        <v>151</v>
      </c>
      <c r="B280" s="66"/>
      <c r="C280" s="66" t="s">
        <v>190</v>
      </c>
      <c r="E280" s="66"/>
      <c r="F280" s="66"/>
    </row>
    <row r="281" spans="1:6" ht="13">
      <c r="A281" s="66" t="s">
        <v>151</v>
      </c>
      <c r="B281" s="66"/>
      <c r="C281" s="66" t="s">
        <v>192</v>
      </c>
      <c r="E281" s="66"/>
      <c r="F281" s="66"/>
    </row>
    <row r="282" spans="1:6" ht="13">
      <c r="A282" s="66" t="s">
        <v>151</v>
      </c>
      <c r="B282" s="66"/>
      <c r="C282" s="66" t="s">
        <v>169</v>
      </c>
      <c r="E282" s="66"/>
      <c r="F282" s="66"/>
    </row>
    <row r="283" spans="1:6" ht="13">
      <c r="A283" s="66" t="s">
        <v>151</v>
      </c>
      <c r="B283" s="66"/>
      <c r="C283" s="66" t="s">
        <v>152</v>
      </c>
      <c r="E283" s="66"/>
      <c r="F283" s="66"/>
    </row>
    <row r="284" spans="1:6" ht="13">
      <c r="A284" s="66" t="s">
        <v>151</v>
      </c>
      <c r="B284" s="66"/>
      <c r="C284" s="66" t="s">
        <v>153</v>
      </c>
      <c r="E284" s="66"/>
      <c r="F284" s="66"/>
    </row>
    <row r="285" spans="1:6" ht="13">
      <c r="A285" s="66" t="s">
        <v>151</v>
      </c>
      <c r="B285" s="66"/>
      <c r="C285" s="66" t="s">
        <v>155</v>
      </c>
      <c r="E285" s="66"/>
      <c r="F285" s="66"/>
    </row>
    <row r="286" spans="1:6" ht="13">
      <c r="A286" s="66" t="s">
        <v>151</v>
      </c>
      <c r="B286" s="66"/>
      <c r="C286" s="66" t="s">
        <v>156</v>
      </c>
      <c r="E286" s="66"/>
      <c r="F286" s="66"/>
    </row>
    <row r="287" spans="1:6" ht="13">
      <c r="A287" s="66" t="s">
        <v>151</v>
      </c>
      <c r="B287" s="66"/>
      <c r="C287" s="66" t="s">
        <v>157</v>
      </c>
      <c r="E287" s="66"/>
      <c r="F287" s="66"/>
    </row>
    <row r="288" spans="1:6" ht="13">
      <c r="A288" s="66" t="s">
        <v>151</v>
      </c>
      <c r="B288" s="66"/>
      <c r="C288" s="66" t="s">
        <v>158</v>
      </c>
      <c r="E288" s="66"/>
      <c r="F288" s="66"/>
    </row>
    <row r="289" spans="1:6" ht="13">
      <c r="A289" s="66" t="s">
        <v>151</v>
      </c>
      <c r="B289" s="66"/>
      <c r="C289" s="66" t="s">
        <v>159</v>
      </c>
      <c r="E289" s="66"/>
      <c r="F289" s="66"/>
    </row>
    <row r="290" spans="1:6" ht="13">
      <c r="A290" s="66" t="s">
        <v>151</v>
      </c>
      <c r="B290" s="66"/>
      <c r="C290" s="66" t="s">
        <v>160</v>
      </c>
      <c r="E290" s="66"/>
      <c r="F290" s="66"/>
    </row>
    <row r="291" spans="1:6" ht="13">
      <c r="A291" s="66" t="s">
        <v>151</v>
      </c>
      <c r="B291" s="66"/>
      <c r="C291" s="66" t="s">
        <v>161</v>
      </c>
      <c r="E291" s="66"/>
      <c r="F291" s="66"/>
    </row>
    <row r="292" spans="1:6" ht="13">
      <c r="A292" s="66" t="s">
        <v>151</v>
      </c>
      <c r="B292" s="66"/>
      <c r="C292" s="66" t="s">
        <v>162</v>
      </c>
      <c r="E292" s="66"/>
      <c r="F292" s="66"/>
    </row>
    <row r="293" spans="1:6" ht="13">
      <c r="A293" s="66" t="s">
        <v>151</v>
      </c>
      <c r="B293" s="66"/>
      <c r="C293" s="66" t="s">
        <v>163</v>
      </c>
      <c r="E293" s="66"/>
      <c r="F293" s="66"/>
    </row>
    <row r="294" spans="1:6" ht="13">
      <c r="A294" s="66" t="s">
        <v>151</v>
      </c>
      <c r="B294" s="66"/>
      <c r="C294" s="66" t="s">
        <v>164</v>
      </c>
      <c r="E294" s="66"/>
      <c r="F294" s="66"/>
    </row>
    <row r="295" spans="1:6" ht="13">
      <c r="A295" s="66" t="s">
        <v>151</v>
      </c>
      <c r="B295" s="66"/>
      <c r="C295" s="66" t="s">
        <v>165</v>
      </c>
      <c r="E295" s="66"/>
      <c r="F295" s="66"/>
    </row>
    <row r="296" spans="1:6" ht="13">
      <c r="A296" s="66" t="s">
        <v>151</v>
      </c>
      <c r="B296" s="66"/>
      <c r="C296" s="66" t="s">
        <v>166</v>
      </c>
      <c r="E296" s="66"/>
      <c r="F296" s="66"/>
    </row>
    <row r="297" spans="1:6" ht="13">
      <c r="A297" s="66" t="s">
        <v>151</v>
      </c>
      <c r="B297" s="66"/>
      <c r="C297" s="66" t="s">
        <v>167</v>
      </c>
      <c r="E297" s="66"/>
      <c r="F297" s="66"/>
    </row>
    <row r="298" spans="1:6" ht="13">
      <c r="A298" s="66" t="s">
        <v>151</v>
      </c>
      <c r="B298" s="66"/>
      <c r="C298" s="66" t="s">
        <v>168</v>
      </c>
      <c r="E298" s="66"/>
      <c r="F298" s="66"/>
    </row>
    <row r="299" spans="1:6" ht="13">
      <c r="A299" s="66" t="s">
        <v>151</v>
      </c>
      <c r="B299" s="66"/>
      <c r="C299" s="66" t="s">
        <v>169</v>
      </c>
      <c r="E299" s="66"/>
      <c r="F299" s="66"/>
    </row>
    <row r="300" spans="1:6" ht="13">
      <c r="A300" s="66" t="s">
        <v>151</v>
      </c>
      <c r="B300" s="66"/>
      <c r="C300" s="66" t="s">
        <v>170</v>
      </c>
      <c r="E300" s="66"/>
      <c r="F300" s="66"/>
    </row>
    <row r="301" spans="1:6" ht="13">
      <c r="A301" s="66" t="s">
        <v>151</v>
      </c>
      <c r="B301" s="66"/>
      <c r="C301" s="66" t="s">
        <v>171</v>
      </c>
      <c r="E301" s="66"/>
      <c r="F301" s="66"/>
    </row>
    <row r="302" spans="1:6" ht="13">
      <c r="A302" s="66" t="s">
        <v>151</v>
      </c>
      <c r="B302" s="66"/>
      <c r="C302" s="66" t="s">
        <v>173</v>
      </c>
      <c r="E302" s="66"/>
      <c r="F302" s="66"/>
    </row>
    <row r="303" spans="1:6" ht="13">
      <c r="A303" s="66" t="s">
        <v>151</v>
      </c>
      <c r="B303" s="66"/>
      <c r="C303" s="66" t="s">
        <v>174</v>
      </c>
      <c r="E303" s="66"/>
      <c r="F303" s="66"/>
    </row>
    <row r="304" spans="1:6" ht="13">
      <c r="A304" s="66" t="s">
        <v>151</v>
      </c>
      <c r="B304" s="66"/>
      <c r="C304" s="66" t="s">
        <v>176</v>
      </c>
      <c r="E304" s="66"/>
      <c r="F304" s="66"/>
    </row>
    <row r="305" spans="1:6" ht="13">
      <c r="A305" s="66" t="s">
        <v>151</v>
      </c>
      <c r="B305" s="66"/>
      <c r="C305" s="66" t="s">
        <v>177</v>
      </c>
      <c r="E305" s="66"/>
      <c r="F305" s="66"/>
    </row>
    <row r="306" spans="1:6" ht="13">
      <c r="A306" s="66" t="s">
        <v>151</v>
      </c>
      <c r="B306" s="66"/>
      <c r="C306" s="66" t="s">
        <v>178</v>
      </c>
      <c r="E306" s="66"/>
      <c r="F306" s="66"/>
    </row>
    <row r="307" spans="1:6" ht="13">
      <c r="A307" s="66" t="s">
        <v>151</v>
      </c>
      <c r="B307" s="66"/>
      <c r="C307" s="66" t="s">
        <v>179</v>
      </c>
      <c r="E307" s="66"/>
      <c r="F307" s="66"/>
    </row>
    <row r="308" spans="1:6" ht="13">
      <c r="A308" s="66" t="s">
        <v>151</v>
      </c>
      <c r="B308" s="66"/>
      <c r="C308" s="66" t="s">
        <v>180</v>
      </c>
      <c r="E308" s="66"/>
      <c r="F308" s="66"/>
    </row>
    <row r="309" spans="1:6" ht="13">
      <c r="A309" s="66" t="s">
        <v>151</v>
      </c>
      <c r="B309" s="66"/>
      <c r="C309" s="66" t="s">
        <v>182</v>
      </c>
      <c r="E309" s="66"/>
      <c r="F309" s="66"/>
    </row>
    <row r="310" spans="1:6" ht="13">
      <c r="A310" s="66" t="s">
        <v>151</v>
      </c>
      <c r="B310" s="66"/>
      <c r="C310" s="66" t="s">
        <v>185</v>
      </c>
      <c r="E310" s="66"/>
      <c r="F310" s="66"/>
    </row>
    <row r="311" spans="1:6" ht="13">
      <c r="A311" s="66" t="s">
        <v>151</v>
      </c>
      <c r="B311" s="66"/>
      <c r="C311" s="66" t="s">
        <v>187</v>
      </c>
      <c r="E311" s="66"/>
      <c r="F311" s="66"/>
    </row>
    <row r="312" spans="1:6" ht="13">
      <c r="A312" s="66" t="s">
        <v>151</v>
      </c>
      <c r="B312" s="66"/>
      <c r="C312" s="66" t="s">
        <v>188</v>
      </c>
      <c r="E312" s="66"/>
      <c r="F312" s="66"/>
    </row>
    <row r="313" spans="1:6" ht="13">
      <c r="A313" s="66" t="s">
        <v>151</v>
      </c>
      <c r="B313" s="66"/>
      <c r="C313" s="66" t="s">
        <v>189</v>
      </c>
      <c r="E313" s="66"/>
      <c r="F313" s="66"/>
    </row>
    <row r="314" spans="1:6" ht="13">
      <c r="A314" s="66" t="s">
        <v>151</v>
      </c>
      <c r="B314" s="66"/>
      <c r="C314" s="66" t="s">
        <v>190</v>
      </c>
      <c r="E314" s="66"/>
      <c r="F314" s="66"/>
    </row>
    <row r="315" spans="1:6" ht="13">
      <c r="A315" s="66" t="s">
        <v>151</v>
      </c>
      <c r="B315" s="66"/>
      <c r="C315" s="66" t="s">
        <v>191</v>
      </c>
      <c r="E315" s="66"/>
      <c r="F315" s="66"/>
    </row>
    <row r="316" spans="1:6" ht="13">
      <c r="A316" s="66" t="s">
        <v>151</v>
      </c>
      <c r="B316" s="66"/>
      <c r="C316" s="66" t="s">
        <v>192</v>
      </c>
      <c r="E316" s="66"/>
      <c r="F316" s="66"/>
    </row>
    <row r="317" spans="1:6" ht="13">
      <c r="A317" s="66" t="s">
        <v>151</v>
      </c>
      <c r="B317" s="66"/>
      <c r="C317" s="66" t="s">
        <v>159</v>
      </c>
      <c r="E317" s="66"/>
      <c r="F317" s="66"/>
    </row>
    <row r="318" spans="1:6" ht="13">
      <c r="A318" s="66" t="s">
        <v>151</v>
      </c>
      <c r="B318" s="66"/>
      <c r="C318" s="66" t="s">
        <v>172</v>
      </c>
      <c r="E318" s="66"/>
      <c r="F318" s="66"/>
    </row>
    <row r="319" spans="1:6" ht="13">
      <c r="A319" s="66" t="s">
        <v>151</v>
      </c>
      <c r="B319" s="66"/>
      <c r="C319" s="66" t="s">
        <v>180</v>
      </c>
      <c r="E319" s="66"/>
      <c r="F319" s="66"/>
    </row>
    <row r="320" spans="1:6" ht="13">
      <c r="A320" s="66" t="s">
        <v>151</v>
      </c>
      <c r="B320" s="66"/>
      <c r="C320" s="66" t="s">
        <v>174</v>
      </c>
      <c r="E320" s="66"/>
      <c r="F320" s="66"/>
    </row>
    <row r="321" spans="1:6" ht="13">
      <c r="A321" s="66" t="s">
        <v>151</v>
      </c>
      <c r="B321" s="66"/>
      <c r="C321" s="66" t="s">
        <v>160</v>
      </c>
      <c r="E321" s="66"/>
      <c r="F321" s="66"/>
    </row>
    <row r="322" spans="1:6" ht="13">
      <c r="A322" s="66" t="s">
        <v>151</v>
      </c>
      <c r="B322" s="66"/>
      <c r="C322" s="66" t="s">
        <v>171</v>
      </c>
      <c r="E322" s="66"/>
      <c r="F322" s="66"/>
    </row>
    <row r="323" spans="1:6" ht="13">
      <c r="A323" s="66" t="s">
        <v>151</v>
      </c>
      <c r="B323" s="66"/>
      <c r="C323" s="66" t="s">
        <v>185</v>
      </c>
      <c r="E323" s="66"/>
      <c r="F323" s="66"/>
    </row>
    <row r="324" spans="1:6" ht="13">
      <c r="A324" s="66"/>
      <c r="B324" s="66"/>
      <c r="C324" s="66"/>
      <c r="E324" s="66"/>
      <c r="F324" s="66"/>
    </row>
    <row r="325" spans="1:6" ht="13">
      <c r="A325" s="66"/>
      <c r="B325" s="66"/>
      <c r="C325" s="66"/>
      <c r="E325" s="66"/>
      <c r="F325" s="66"/>
    </row>
    <row r="326" spans="1:6" ht="13">
      <c r="A326" s="66"/>
      <c r="B326" s="66"/>
      <c r="C326" s="66"/>
      <c r="E326" s="66"/>
      <c r="F326" s="66"/>
    </row>
    <row r="327" spans="1:6" ht="13">
      <c r="A327" s="66"/>
      <c r="B327" s="66"/>
      <c r="C327" s="66"/>
      <c r="E327" s="66"/>
      <c r="F327" s="66"/>
    </row>
    <row r="328" spans="1:6" ht="13">
      <c r="A328" s="66"/>
      <c r="B328" s="66"/>
      <c r="C328" s="66"/>
      <c r="E328" s="66"/>
      <c r="F328" s="66"/>
    </row>
    <row r="329" spans="1:6" ht="13">
      <c r="A329" s="66"/>
      <c r="B329" s="66"/>
      <c r="C329" s="66"/>
      <c r="E329" s="66"/>
      <c r="F329" s="66"/>
    </row>
    <row r="330" spans="1:6" ht="13">
      <c r="A330" s="66"/>
      <c r="B330" s="66"/>
      <c r="C330" s="66"/>
      <c r="E330" s="66"/>
      <c r="F330" s="66"/>
    </row>
    <row r="331" spans="1:6" ht="13">
      <c r="A331" s="66"/>
      <c r="B331" s="66"/>
      <c r="C331" s="66"/>
      <c r="E331" s="66"/>
      <c r="F331" s="66"/>
    </row>
    <row r="332" spans="1:6" ht="13">
      <c r="A332" s="66"/>
      <c r="B332" s="66"/>
      <c r="C332" s="66"/>
      <c r="E332" s="66"/>
      <c r="F332" s="66"/>
    </row>
    <row r="333" spans="1:6" ht="13">
      <c r="A333" s="66"/>
      <c r="B333" s="66"/>
      <c r="C333" s="66"/>
      <c r="E333" s="66"/>
      <c r="F333" s="66"/>
    </row>
    <row r="334" spans="1:6" ht="13">
      <c r="A334" s="66"/>
      <c r="B334" s="66"/>
      <c r="C334" s="66"/>
      <c r="E334" s="66"/>
      <c r="F334" s="66"/>
    </row>
    <row r="335" spans="1:6" ht="13">
      <c r="A335" s="66"/>
      <c r="B335" s="66"/>
      <c r="C335" s="66"/>
      <c r="E335" s="66"/>
      <c r="F335" s="66"/>
    </row>
    <row r="336" spans="1:6" ht="13">
      <c r="A336" s="66"/>
      <c r="B336" s="66"/>
      <c r="C336" s="66"/>
      <c r="E336" s="66"/>
      <c r="F336" s="66"/>
    </row>
    <row r="337" spans="1:6" ht="13">
      <c r="A337" s="66"/>
      <c r="B337" s="66"/>
      <c r="C337" s="66"/>
      <c r="E337" s="66"/>
      <c r="F337" s="66"/>
    </row>
    <row r="338" spans="1:6" ht="13">
      <c r="A338" s="66"/>
      <c r="B338" s="66"/>
      <c r="C338" s="66"/>
      <c r="E338" s="66"/>
      <c r="F338" s="66"/>
    </row>
    <row r="339" spans="1:6" ht="13">
      <c r="A339" s="66"/>
      <c r="B339" s="66"/>
      <c r="C339" s="66"/>
      <c r="E339" s="66"/>
      <c r="F339" s="66"/>
    </row>
    <row r="340" spans="1:6" ht="13">
      <c r="A340" s="66"/>
      <c r="B340" s="66"/>
      <c r="C340" s="66"/>
      <c r="E340" s="66"/>
      <c r="F340" s="66"/>
    </row>
    <row r="341" spans="1:6" ht="13">
      <c r="A341" s="66"/>
      <c r="B341" s="66"/>
      <c r="C341" s="66"/>
      <c r="E341" s="66"/>
      <c r="F341" s="66"/>
    </row>
    <row r="342" spans="1:6" ht="13">
      <c r="A342" s="66"/>
      <c r="B342" s="66"/>
      <c r="C342" s="66"/>
      <c r="E342" s="66"/>
      <c r="F342" s="66"/>
    </row>
    <row r="343" spans="1:6" ht="13">
      <c r="A343" s="66"/>
      <c r="B343" s="66"/>
      <c r="C343" s="66"/>
      <c r="E343" s="66"/>
      <c r="F343" s="66"/>
    </row>
    <row r="344" spans="1:6" ht="13">
      <c r="A344" s="66"/>
      <c r="B344" s="66"/>
      <c r="C344" s="66"/>
      <c r="E344" s="66"/>
      <c r="F344" s="66"/>
    </row>
    <row r="345" spans="1:6" ht="13">
      <c r="A345" s="66"/>
      <c r="B345" s="66"/>
      <c r="C345" s="66"/>
      <c r="E345" s="66"/>
      <c r="F345" s="66"/>
    </row>
    <row r="346" spans="1:6" ht="13">
      <c r="A346" s="66"/>
      <c r="B346" s="66"/>
      <c r="C346" s="66"/>
      <c r="E346" s="66"/>
      <c r="F346" s="66"/>
    </row>
    <row r="347" spans="1:6" ht="13">
      <c r="A347" s="66"/>
      <c r="B347" s="66"/>
      <c r="C347" s="66"/>
      <c r="E347" s="66"/>
      <c r="F347" s="66"/>
    </row>
    <row r="348" spans="1:6" ht="13">
      <c r="A348" s="66"/>
      <c r="B348" s="66"/>
      <c r="C348" s="66"/>
      <c r="E348" s="66"/>
      <c r="F348" s="66"/>
    </row>
    <row r="349" spans="1:6" ht="13">
      <c r="A349" s="66"/>
      <c r="B349" s="66"/>
      <c r="C349" s="66"/>
      <c r="E349" s="66"/>
      <c r="F349" s="66"/>
    </row>
    <row r="350" spans="1:6" ht="13">
      <c r="A350" s="66"/>
      <c r="B350" s="66"/>
      <c r="C350" s="66"/>
      <c r="E350" s="66"/>
      <c r="F350" s="66"/>
    </row>
    <row r="351" spans="1:6" ht="13">
      <c r="A351" s="66"/>
      <c r="B351" s="66"/>
      <c r="C351" s="66"/>
      <c r="E351" s="66"/>
      <c r="F351" s="66"/>
    </row>
    <row r="352" spans="1:6" ht="13">
      <c r="A352" s="66"/>
      <c r="B352" s="66"/>
      <c r="C352" s="66"/>
      <c r="E352" s="66"/>
      <c r="F352" s="66"/>
    </row>
    <row r="353" spans="1:6" ht="13">
      <c r="A353" s="66"/>
      <c r="B353" s="66"/>
      <c r="C353" s="66"/>
      <c r="E353" s="66"/>
      <c r="F353" s="66"/>
    </row>
    <row r="354" spans="1:6" ht="13">
      <c r="A354" s="66"/>
      <c r="B354" s="66"/>
      <c r="C354" s="66"/>
      <c r="E354" s="66"/>
      <c r="F354" s="66"/>
    </row>
    <row r="355" spans="1:6" ht="13">
      <c r="A355" s="66"/>
      <c r="B355" s="66"/>
      <c r="C355" s="66"/>
      <c r="E355" s="66"/>
      <c r="F355" s="66"/>
    </row>
    <row r="356" spans="1:6" ht="13">
      <c r="A356" s="66"/>
      <c r="B356" s="66"/>
      <c r="C356" s="66"/>
      <c r="E356" s="66"/>
      <c r="F356" s="66"/>
    </row>
    <row r="357" spans="1:6" ht="13">
      <c r="A357" s="66"/>
      <c r="B357" s="66"/>
      <c r="C357" s="66"/>
      <c r="E357" s="66"/>
      <c r="F357" s="66"/>
    </row>
    <row r="358" spans="1:6" ht="13">
      <c r="A358" s="66"/>
      <c r="B358" s="66"/>
      <c r="C358" s="66"/>
      <c r="E358" s="66"/>
      <c r="F358" s="66"/>
    </row>
    <row r="359" spans="1:6" ht="13">
      <c r="A359" s="66"/>
      <c r="B359" s="66"/>
      <c r="C359" s="66"/>
      <c r="E359" s="66"/>
      <c r="F359" s="66"/>
    </row>
    <row r="360" spans="1:6" ht="13">
      <c r="A360" s="66"/>
      <c r="B360" s="66"/>
      <c r="C360" s="66"/>
      <c r="E360" s="66"/>
      <c r="F360" s="66"/>
    </row>
    <row r="361" spans="1:6" ht="13">
      <c r="A361" s="66"/>
      <c r="B361" s="66"/>
      <c r="C361" s="66"/>
      <c r="E361" s="66"/>
      <c r="F361" s="66"/>
    </row>
    <row r="362" spans="1:6" ht="13">
      <c r="A362" s="66"/>
      <c r="B362" s="66"/>
      <c r="C362" s="66"/>
      <c r="E362" s="66"/>
      <c r="F362" s="66"/>
    </row>
    <row r="363" spans="1:6" ht="13">
      <c r="A363" s="66"/>
      <c r="B363" s="66"/>
      <c r="C363" s="66"/>
      <c r="E363" s="66"/>
      <c r="F363" s="66"/>
    </row>
    <row r="364" spans="1:6" ht="13">
      <c r="A364" s="66"/>
      <c r="B364" s="66"/>
      <c r="C364" s="66"/>
      <c r="E364" s="66"/>
      <c r="F364" s="66"/>
    </row>
    <row r="365" spans="1:6" ht="13">
      <c r="A365" s="66"/>
      <c r="B365" s="66"/>
      <c r="C365" s="66"/>
      <c r="E365" s="66"/>
      <c r="F365" s="66"/>
    </row>
    <row r="366" spans="1:6" ht="13">
      <c r="A366" s="66"/>
      <c r="B366" s="66"/>
      <c r="C366" s="66"/>
      <c r="E366" s="66"/>
      <c r="F366" s="66"/>
    </row>
    <row r="367" spans="1:6" ht="13">
      <c r="A367" s="66"/>
      <c r="B367" s="66"/>
      <c r="C367" s="66"/>
      <c r="E367" s="66"/>
      <c r="F367" s="66"/>
    </row>
    <row r="368" spans="1:6" ht="13">
      <c r="A368" s="66"/>
      <c r="B368" s="66"/>
      <c r="C368" s="66"/>
      <c r="E368" s="66"/>
      <c r="F368" s="66"/>
    </row>
    <row r="369" spans="1:6" ht="13">
      <c r="A369" s="66"/>
      <c r="B369" s="66"/>
      <c r="C369" s="66"/>
      <c r="E369" s="66"/>
      <c r="F369" s="66"/>
    </row>
    <row r="370" spans="1:6" ht="13">
      <c r="A370" s="66"/>
      <c r="B370" s="66"/>
      <c r="C370" s="66"/>
      <c r="E370" s="66"/>
      <c r="F370" s="66"/>
    </row>
    <row r="371" spans="1:6" ht="13">
      <c r="A371" s="66"/>
      <c r="B371" s="66"/>
      <c r="C371" s="66"/>
      <c r="E371" s="66"/>
      <c r="F371" s="66"/>
    </row>
    <row r="372" spans="1:6" ht="13">
      <c r="A372" s="66"/>
      <c r="B372" s="66"/>
      <c r="C372" s="66"/>
      <c r="E372" s="66"/>
      <c r="F372" s="66"/>
    </row>
    <row r="373" spans="1:6" ht="13">
      <c r="A373" s="66"/>
      <c r="B373" s="66"/>
      <c r="C373" s="66"/>
      <c r="E373" s="66"/>
      <c r="F373" s="66"/>
    </row>
    <row r="374" spans="1:6" ht="13">
      <c r="A374" s="66"/>
      <c r="B374" s="66"/>
      <c r="C374" s="66"/>
      <c r="E374" s="66"/>
      <c r="F374" s="66"/>
    </row>
    <row r="375" spans="1:6" ht="13">
      <c r="A375" s="66"/>
      <c r="B375" s="66"/>
      <c r="C375" s="66"/>
      <c r="E375" s="66"/>
      <c r="F375" s="66"/>
    </row>
    <row r="376" spans="1:6" ht="13">
      <c r="A376" s="66"/>
      <c r="B376" s="66"/>
      <c r="C376" s="66"/>
      <c r="E376" s="66"/>
      <c r="F376" s="66"/>
    </row>
    <row r="377" spans="1:6" ht="13">
      <c r="A377" s="66"/>
      <c r="B377" s="66"/>
      <c r="C377" s="66"/>
      <c r="E377" s="66"/>
      <c r="F377" s="66"/>
    </row>
    <row r="378" spans="1:6" ht="13">
      <c r="A378" s="66"/>
      <c r="B378" s="66"/>
      <c r="C378" s="66"/>
      <c r="E378" s="66"/>
      <c r="F378" s="66"/>
    </row>
    <row r="379" spans="1:6" ht="13">
      <c r="A379" s="66"/>
      <c r="B379" s="66"/>
      <c r="C379" s="66"/>
      <c r="E379" s="66"/>
      <c r="F379" s="66"/>
    </row>
    <row r="380" spans="1:6" ht="13">
      <c r="A380" s="66"/>
      <c r="B380" s="66"/>
      <c r="C380" s="66"/>
      <c r="E380" s="66"/>
      <c r="F380" s="66"/>
    </row>
    <row r="381" spans="1:6" ht="13">
      <c r="A381" s="66"/>
      <c r="B381" s="66"/>
      <c r="C381" s="66"/>
      <c r="E381" s="66"/>
      <c r="F381" s="66"/>
    </row>
    <row r="382" spans="1:6" ht="13">
      <c r="A382" s="66"/>
      <c r="B382" s="66"/>
      <c r="C382" s="66"/>
      <c r="E382" s="66"/>
      <c r="F382" s="66"/>
    </row>
    <row r="383" spans="1:6" ht="13">
      <c r="A383" s="66"/>
      <c r="B383" s="66"/>
      <c r="C383" s="66"/>
      <c r="E383" s="66"/>
      <c r="F383" s="66"/>
    </row>
    <row r="384" spans="1:6" ht="13">
      <c r="A384" s="66"/>
      <c r="B384" s="66"/>
      <c r="C384" s="66"/>
      <c r="E384" s="66"/>
      <c r="F384" s="66"/>
    </row>
    <row r="385" spans="1:6" ht="13">
      <c r="A385" s="66"/>
      <c r="B385" s="66"/>
      <c r="C385" s="66"/>
      <c r="E385" s="66"/>
      <c r="F385" s="66"/>
    </row>
    <row r="386" spans="1:6" ht="13">
      <c r="A386" s="66"/>
      <c r="B386" s="66"/>
      <c r="C386" s="66"/>
      <c r="E386" s="66"/>
      <c r="F386" s="66"/>
    </row>
    <row r="387" spans="1:6" ht="13">
      <c r="A387" s="66"/>
      <c r="B387" s="66"/>
      <c r="C387" s="66"/>
      <c r="E387" s="66"/>
      <c r="F387" s="66"/>
    </row>
    <row r="388" spans="1:6" ht="13">
      <c r="A388" s="66"/>
      <c r="B388" s="66"/>
      <c r="C388" s="66"/>
      <c r="E388" s="66"/>
      <c r="F388" s="66"/>
    </row>
    <row r="389" spans="1:6" ht="13">
      <c r="A389" s="66"/>
      <c r="B389" s="66"/>
      <c r="C389" s="66"/>
      <c r="E389" s="66"/>
      <c r="F389" s="66"/>
    </row>
    <row r="390" spans="1:6" ht="13">
      <c r="A390" s="66"/>
      <c r="B390" s="66"/>
      <c r="C390" s="66"/>
      <c r="E390" s="66"/>
      <c r="F390" s="66"/>
    </row>
    <row r="391" spans="1:6" ht="13">
      <c r="A391" s="66"/>
      <c r="B391" s="66"/>
      <c r="C391" s="66"/>
      <c r="E391" s="66"/>
      <c r="F391" s="66"/>
    </row>
    <row r="392" spans="1:6" ht="13">
      <c r="A392" s="66"/>
      <c r="B392" s="66"/>
      <c r="C392" s="66"/>
      <c r="E392" s="66"/>
      <c r="F392" s="66"/>
    </row>
    <row r="393" spans="1:6" ht="13">
      <c r="A393" s="66"/>
      <c r="B393" s="66"/>
      <c r="C393" s="66"/>
      <c r="E393" s="66"/>
      <c r="F393" s="66"/>
    </row>
    <row r="394" spans="1:6" ht="13">
      <c r="A394" s="66"/>
      <c r="B394" s="66"/>
      <c r="C394" s="66"/>
      <c r="E394" s="66"/>
      <c r="F394" s="66"/>
    </row>
    <row r="395" spans="1:6" ht="13">
      <c r="A395" s="66"/>
      <c r="B395" s="66"/>
      <c r="C395" s="66"/>
      <c r="E395" s="66"/>
      <c r="F395" s="66"/>
    </row>
    <row r="396" spans="1:6" ht="13">
      <c r="A396" s="66"/>
      <c r="B396" s="66"/>
      <c r="C396" s="66"/>
      <c r="E396" s="66"/>
      <c r="F396" s="66"/>
    </row>
    <row r="397" spans="1:6" ht="13">
      <c r="A397" s="66"/>
      <c r="B397" s="66"/>
      <c r="C397" s="66"/>
      <c r="E397" s="66"/>
      <c r="F397" s="66"/>
    </row>
    <row r="398" spans="1:6" ht="13">
      <c r="A398" s="66"/>
      <c r="B398" s="66"/>
      <c r="C398" s="66"/>
      <c r="E398" s="66"/>
      <c r="F398" s="66"/>
    </row>
    <row r="399" spans="1:6" ht="13">
      <c r="A399" s="66"/>
      <c r="B399" s="66"/>
      <c r="C399" s="66"/>
      <c r="E399" s="66"/>
      <c r="F399" s="66"/>
    </row>
    <row r="400" spans="1:6" ht="13">
      <c r="A400" s="66"/>
      <c r="B400" s="66"/>
      <c r="C400" s="66"/>
      <c r="E400" s="66"/>
      <c r="F400" s="66"/>
    </row>
    <row r="401" spans="1:6" ht="13">
      <c r="A401" s="66"/>
      <c r="B401" s="66"/>
      <c r="C401" s="66"/>
      <c r="E401" s="66"/>
      <c r="F401" s="66"/>
    </row>
    <row r="402" spans="1:6" ht="13">
      <c r="A402" s="66"/>
      <c r="B402" s="66"/>
      <c r="C402" s="66"/>
      <c r="E402" s="66"/>
      <c r="F402" s="66"/>
    </row>
    <row r="403" spans="1:6" ht="13">
      <c r="A403" s="66"/>
      <c r="B403" s="66"/>
      <c r="C403" s="66"/>
      <c r="E403" s="66"/>
      <c r="F403" s="66"/>
    </row>
    <row r="404" spans="1:6" ht="13">
      <c r="A404" s="66"/>
      <c r="B404" s="66"/>
      <c r="C404" s="66"/>
      <c r="E404" s="66"/>
      <c r="F404" s="66"/>
    </row>
    <row r="405" spans="1:6" ht="13">
      <c r="A405" s="66"/>
      <c r="B405" s="66"/>
      <c r="C405" s="66"/>
      <c r="E405" s="66"/>
      <c r="F405" s="66"/>
    </row>
    <row r="406" spans="1:6" ht="13">
      <c r="A406" s="66"/>
      <c r="B406" s="66"/>
      <c r="C406" s="66"/>
      <c r="E406" s="66"/>
      <c r="F406" s="66"/>
    </row>
    <row r="407" spans="1:6" ht="13">
      <c r="A407" s="66"/>
      <c r="B407" s="66"/>
      <c r="C407" s="66"/>
      <c r="E407" s="66"/>
      <c r="F407" s="66"/>
    </row>
    <row r="408" spans="1:6" ht="13">
      <c r="A408" s="66"/>
      <c r="B408" s="66"/>
      <c r="C408" s="66"/>
      <c r="E408" s="66"/>
      <c r="F408" s="66"/>
    </row>
    <row r="409" spans="1:6" ht="13">
      <c r="A409" s="66"/>
      <c r="B409" s="66"/>
      <c r="C409" s="66"/>
      <c r="E409" s="66"/>
      <c r="F409" s="66"/>
    </row>
    <row r="410" spans="1:6" ht="13">
      <c r="A410" s="66"/>
      <c r="B410" s="66"/>
      <c r="C410" s="66"/>
      <c r="E410" s="66"/>
      <c r="F410" s="66"/>
    </row>
    <row r="411" spans="1:6" ht="13">
      <c r="A411" s="66"/>
      <c r="B411" s="66"/>
      <c r="C411" s="66"/>
      <c r="E411" s="66"/>
      <c r="F411" s="66"/>
    </row>
    <row r="412" spans="1:6" ht="13">
      <c r="A412" s="66"/>
      <c r="B412" s="66"/>
      <c r="C412" s="66"/>
      <c r="E412" s="66"/>
      <c r="F412" s="66"/>
    </row>
    <row r="413" spans="1:6" ht="13">
      <c r="A413" s="66"/>
      <c r="B413" s="66"/>
      <c r="C413" s="66"/>
      <c r="E413" s="66"/>
      <c r="F413" s="66"/>
    </row>
    <row r="414" spans="1:6" ht="13">
      <c r="A414" s="66"/>
      <c r="B414" s="66"/>
      <c r="C414" s="66"/>
      <c r="E414" s="66"/>
      <c r="F414" s="66"/>
    </row>
    <row r="415" spans="1:6" ht="13">
      <c r="A415" s="66"/>
      <c r="B415" s="66"/>
      <c r="C415" s="66"/>
      <c r="E415" s="66"/>
      <c r="F415" s="66"/>
    </row>
    <row r="416" spans="1:6" ht="13">
      <c r="A416" s="66"/>
      <c r="B416" s="66"/>
      <c r="C416" s="66"/>
      <c r="E416" s="66"/>
      <c r="F416" s="66"/>
    </row>
    <row r="417" spans="1:6" ht="13">
      <c r="A417" s="66"/>
      <c r="B417" s="66"/>
      <c r="C417" s="66"/>
      <c r="E417" s="66"/>
      <c r="F417" s="66"/>
    </row>
    <row r="418" spans="1:6" ht="13">
      <c r="A418" s="66"/>
      <c r="B418" s="66"/>
      <c r="C418" s="66"/>
      <c r="E418" s="66"/>
      <c r="F418" s="66"/>
    </row>
    <row r="419" spans="1:6" ht="13">
      <c r="A419" s="66"/>
      <c r="B419" s="66"/>
      <c r="C419" s="66"/>
      <c r="E419" s="66"/>
      <c r="F419" s="66"/>
    </row>
    <row r="420" spans="1:6" ht="13">
      <c r="A420" s="66"/>
      <c r="B420" s="66"/>
      <c r="C420" s="66"/>
      <c r="E420" s="66"/>
      <c r="F420" s="66"/>
    </row>
    <row r="421" spans="1:6" ht="13">
      <c r="A421" s="66"/>
      <c r="B421" s="66"/>
      <c r="C421" s="66"/>
      <c r="E421" s="66"/>
      <c r="F421" s="66"/>
    </row>
    <row r="422" spans="1:6" ht="13">
      <c r="A422" s="66"/>
      <c r="B422" s="66"/>
      <c r="C422" s="66"/>
      <c r="E422" s="66"/>
      <c r="F422" s="66"/>
    </row>
    <row r="423" spans="1:6" ht="13">
      <c r="A423" s="66"/>
      <c r="B423" s="66"/>
      <c r="C423" s="66"/>
      <c r="E423" s="66"/>
      <c r="F423" s="66"/>
    </row>
    <row r="424" spans="1:6" ht="13">
      <c r="A424" s="66"/>
      <c r="B424" s="66"/>
      <c r="C424" s="66"/>
      <c r="E424" s="66"/>
      <c r="F424" s="66"/>
    </row>
    <row r="425" spans="1:6" ht="13">
      <c r="A425" s="66"/>
      <c r="B425" s="66"/>
      <c r="C425" s="66"/>
      <c r="E425" s="66"/>
      <c r="F425" s="66"/>
    </row>
    <row r="426" spans="1:6" ht="13">
      <c r="A426" s="66"/>
      <c r="B426" s="66"/>
      <c r="C426" s="66"/>
      <c r="E426" s="66"/>
      <c r="F426" s="66"/>
    </row>
    <row r="427" spans="1:6" ht="13">
      <c r="A427" s="66"/>
      <c r="B427" s="66"/>
      <c r="C427" s="66"/>
      <c r="E427" s="66"/>
      <c r="F427" s="66"/>
    </row>
    <row r="428" spans="1:6" ht="13">
      <c r="A428" s="66"/>
      <c r="B428" s="66"/>
      <c r="C428" s="66"/>
      <c r="E428" s="66"/>
      <c r="F428" s="66"/>
    </row>
    <row r="429" spans="1:6" ht="13">
      <c r="A429" s="66"/>
      <c r="B429" s="66"/>
      <c r="C429" s="66"/>
      <c r="E429" s="66"/>
      <c r="F429" s="66"/>
    </row>
    <row r="430" spans="1:6" ht="13">
      <c r="A430" s="66"/>
      <c r="B430" s="66"/>
      <c r="C430" s="66"/>
      <c r="E430" s="66"/>
      <c r="F430" s="66"/>
    </row>
    <row r="431" spans="1:6" ht="13">
      <c r="A431" s="66"/>
      <c r="B431" s="66"/>
      <c r="C431" s="66"/>
      <c r="E431" s="66"/>
      <c r="F431" s="66"/>
    </row>
    <row r="432" spans="1:6" ht="13">
      <c r="A432" s="66"/>
      <c r="B432" s="66"/>
      <c r="C432" s="66"/>
      <c r="E432" s="66"/>
      <c r="F432" s="66"/>
    </row>
    <row r="433" spans="1:6" ht="13">
      <c r="A433" s="66"/>
      <c r="B433" s="66"/>
      <c r="C433" s="66"/>
      <c r="E433" s="66"/>
      <c r="F433" s="66"/>
    </row>
    <row r="434" spans="1:6" ht="13">
      <c r="A434" s="66"/>
      <c r="B434" s="66"/>
      <c r="C434" s="66"/>
      <c r="E434" s="66"/>
      <c r="F434" s="66"/>
    </row>
    <row r="435" spans="1:6" ht="13">
      <c r="A435" s="66"/>
      <c r="B435" s="66"/>
      <c r="C435" s="66"/>
      <c r="E435" s="66"/>
      <c r="F435" s="66"/>
    </row>
    <row r="436" spans="1:6" ht="13">
      <c r="A436" s="66"/>
      <c r="B436" s="66"/>
      <c r="C436" s="66"/>
      <c r="E436" s="66"/>
      <c r="F436" s="66"/>
    </row>
    <row r="437" spans="1:6" ht="13">
      <c r="A437" s="66"/>
      <c r="B437" s="66"/>
      <c r="C437" s="66"/>
      <c r="E437" s="66"/>
      <c r="F437" s="66"/>
    </row>
    <row r="438" spans="1:6" ht="13">
      <c r="A438" s="66"/>
      <c r="B438" s="66"/>
      <c r="C438" s="66"/>
      <c r="E438" s="66"/>
      <c r="F438" s="66"/>
    </row>
    <row r="439" spans="1:6" ht="13">
      <c r="A439" s="66"/>
      <c r="B439" s="66"/>
      <c r="C439" s="66"/>
      <c r="E439" s="66"/>
      <c r="F439" s="66"/>
    </row>
    <row r="440" spans="1:6" ht="13">
      <c r="A440" s="66"/>
      <c r="B440" s="66"/>
      <c r="C440" s="66"/>
      <c r="E440" s="66"/>
      <c r="F440" s="66"/>
    </row>
    <row r="441" spans="1:6" ht="13">
      <c r="A441" s="66"/>
      <c r="B441" s="66"/>
      <c r="C441" s="66"/>
      <c r="E441" s="66"/>
      <c r="F441" s="66"/>
    </row>
    <row r="442" spans="1:6" ht="13">
      <c r="A442" s="66"/>
      <c r="B442" s="66"/>
      <c r="C442" s="66"/>
      <c r="E442" s="66"/>
      <c r="F442" s="66"/>
    </row>
    <row r="443" spans="1:6" ht="13">
      <c r="A443" s="66"/>
      <c r="B443" s="66"/>
      <c r="C443" s="66"/>
      <c r="E443" s="66"/>
      <c r="F443" s="66"/>
    </row>
    <row r="444" spans="1:6" ht="13">
      <c r="A444" s="66"/>
      <c r="B444" s="66"/>
      <c r="C444" s="66"/>
      <c r="E444" s="66"/>
      <c r="F444" s="66"/>
    </row>
    <row r="445" spans="1:6" ht="13">
      <c r="A445" s="66"/>
      <c r="B445" s="66"/>
      <c r="C445" s="66"/>
      <c r="E445" s="66"/>
      <c r="F445" s="66"/>
    </row>
    <row r="446" spans="1:6" ht="13">
      <c r="A446" s="66"/>
      <c r="B446" s="66"/>
      <c r="C446" s="66"/>
      <c r="E446" s="66"/>
      <c r="F446" s="66"/>
    </row>
    <row r="447" spans="1:6" ht="13">
      <c r="A447" s="66"/>
      <c r="B447" s="66"/>
      <c r="C447" s="66"/>
      <c r="E447" s="66"/>
      <c r="F447" s="66"/>
    </row>
    <row r="448" spans="1:6" ht="13">
      <c r="A448" s="66"/>
      <c r="B448" s="66"/>
      <c r="C448" s="66"/>
      <c r="E448" s="66"/>
      <c r="F448" s="66"/>
    </row>
    <row r="449" spans="1:6" ht="13">
      <c r="A449" s="66"/>
      <c r="B449" s="66"/>
      <c r="C449" s="66"/>
      <c r="E449" s="66"/>
      <c r="F449" s="66"/>
    </row>
    <row r="450" spans="1:6" ht="13">
      <c r="A450" s="66"/>
      <c r="B450" s="66"/>
      <c r="C450" s="66"/>
      <c r="E450" s="66"/>
      <c r="F450" s="66"/>
    </row>
    <row r="451" spans="1:6" ht="13">
      <c r="A451" s="66"/>
      <c r="B451" s="66"/>
      <c r="C451" s="66"/>
      <c r="E451" s="66"/>
      <c r="F451" s="66"/>
    </row>
    <row r="452" spans="1:6" ht="13">
      <c r="A452" s="66"/>
      <c r="B452" s="66"/>
      <c r="C452" s="66"/>
      <c r="E452" s="66"/>
      <c r="F452" s="66"/>
    </row>
    <row r="453" spans="1:6" ht="13">
      <c r="A453" s="66"/>
      <c r="B453" s="66"/>
      <c r="C453" s="66"/>
      <c r="E453" s="66"/>
      <c r="F453" s="66"/>
    </row>
    <row r="454" spans="1:6" ht="13">
      <c r="A454" s="66"/>
      <c r="B454" s="66"/>
      <c r="C454" s="66"/>
      <c r="E454" s="66"/>
      <c r="F454" s="66"/>
    </row>
    <row r="455" spans="1:6" ht="13">
      <c r="A455" s="66"/>
      <c r="B455" s="66"/>
      <c r="C455" s="66"/>
      <c r="E455" s="66"/>
      <c r="F455" s="66"/>
    </row>
    <row r="456" spans="1:6" ht="13">
      <c r="A456" s="66"/>
      <c r="B456" s="66"/>
      <c r="C456" s="66"/>
      <c r="E456" s="66"/>
      <c r="F456" s="66"/>
    </row>
    <row r="457" spans="1:6" ht="13">
      <c r="A457" s="66"/>
      <c r="B457" s="66"/>
      <c r="C457" s="66"/>
      <c r="E457" s="66"/>
      <c r="F457" s="66"/>
    </row>
    <row r="458" spans="1:6" ht="13">
      <c r="A458" s="66"/>
      <c r="B458" s="66"/>
      <c r="C458" s="66"/>
      <c r="E458" s="66"/>
      <c r="F458" s="66"/>
    </row>
    <row r="459" spans="1:6" ht="13">
      <c r="A459" s="66"/>
      <c r="B459" s="66"/>
      <c r="C459" s="66"/>
      <c r="E459" s="66"/>
      <c r="F459" s="66"/>
    </row>
    <row r="460" spans="1:6" ht="13">
      <c r="A460" s="66"/>
      <c r="B460" s="66"/>
      <c r="C460" s="66"/>
      <c r="E460" s="66"/>
      <c r="F460" s="66"/>
    </row>
    <row r="461" spans="1:6" ht="13">
      <c r="A461" s="66"/>
      <c r="B461" s="66"/>
      <c r="C461" s="66"/>
      <c r="E461" s="66"/>
      <c r="F461" s="66"/>
    </row>
    <row r="462" spans="1:6" ht="13">
      <c r="A462" s="66"/>
      <c r="B462" s="66"/>
      <c r="C462" s="66"/>
      <c r="E462" s="66"/>
      <c r="F462" s="66"/>
    </row>
    <row r="463" spans="1:6" ht="13">
      <c r="A463" s="66"/>
      <c r="B463" s="66"/>
      <c r="C463" s="66"/>
      <c r="E463" s="66"/>
      <c r="F463" s="66"/>
    </row>
    <row r="464" spans="1:6" ht="13">
      <c r="A464" s="66"/>
      <c r="B464" s="66"/>
      <c r="C464" s="66"/>
      <c r="E464" s="66"/>
      <c r="F464" s="66"/>
    </row>
    <row r="465" spans="1:6" ht="13">
      <c r="A465" s="66"/>
      <c r="B465" s="66"/>
      <c r="C465" s="66"/>
      <c r="E465" s="66"/>
      <c r="F465" s="66"/>
    </row>
    <row r="466" spans="1:6" ht="13">
      <c r="A466" s="66"/>
      <c r="B466" s="66"/>
      <c r="C466" s="66"/>
      <c r="E466" s="66"/>
      <c r="F466" s="66"/>
    </row>
    <row r="467" spans="1:6" ht="13">
      <c r="A467" s="66"/>
      <c r="B467" s="66"/>
      <c r="C467" s="66"/>
      <c r="E467" s="66"/>
      <c r="F467" s="66"/>
    </row>
    <row r="468" spans="1:6" ht="13">
      <c r="A468" s="66"/>
      <c r="B468" s="66"/>
      <c r="C468" s="66"/>
      <c r="E468" s="66"/>
      <c r="F468" s="66"/>
    </row>
    <row r="469" spans="1:6" ht="13">
      <c r="A469" s="66"/>
      <c r="B469" s="66"/>
      <c r="C469" s="66"/>
      <c r="E469" s="66"/>
      <c r="F469" s="66"/>
    </row>
    <row r="470" spans="1:6" ht="13">
      <c r="A470" s="66"/>
      <c r="B470" s="66"/>
      <c r="C470" s="66"/>
      <c r="E470" s="66"/>
      <c r="F470" s="66"/>
    </row>
    <row r="471" spans="1:6" ht="13">
      <c r="A471" s="66"/>
      <c r="B471" s="66"/>
      <c r="C471" s="66"/>
      <c r="E471" s="66"/>
      <c r="F471" s="66"/>
    </row>
    <row r="472" spans="1:6" ht="13">
      <c r="A472" s="66"/>
      <c r="B472" s="66"/>
      <c r="C472" s="66"/>
      <c r="E472" s="66"/>
      <c r="F472" s="66"/>
    </row>
    <row r="473" spans="1:6" ht="13">
      <c r="A473" s="66"/>
      <c r="B473" s="66"/>
      <c r="C473" s="66"/>
      <c r="E473" s="66"/>
      <c r="F473" s="66"/>
    </row>
    <row r="474" spans="1:6" ht="13">
      <c r="A474" s="66"/>
      <c r="B474" s="66"/>
      <c r="C474" s="66"/>
      <c r="E474" s="66"/>
      <c r="F474" s="66"/>
    </row>
    <row r="475" spans="1:6" ht="13">
      <c r="A475" s="66"/>
      <c r="B475" s="66"/>
      <c r="C475" s="66"/>
      <c r="E475" s="66"/>
      <c r="F475" s="66"/>
    </row>
    <row r="476" spans="1:6" ht="13">
      <c r="A476" s="66"/>
      <c r="B476" s="66"/>
      <c r="C476" s="66"/>
      <c r="E476" s="66"/>
      <c r="F476" s="66"/>
    </row>
    <row r="477" spans="1:6" ht="13">
      <c r="A477" s="66"/>
      <c r="B477" s="66"/>
      <c r="C477" s="66"/>
      <c r="E477" s="66"/>
      <c r="F477" s="66"/>
    </row>
    <row r="478" spans="1:6" ht="13">
      <c r="A478" s="66"/>
      <c r="B478" s="66"/>
      <c r="C478" s="66"/>
      <c r="E478" s="66"/>
      <c r="F478" s="66"/>
    </row>
    <row r="479" spans="1:6" ht="13">
      <c r="A479" s="66"/>
      <c r="B479" s="66"/>
      <c r="C479" s="66"/>
      <c r="E479" s="66"/>
      <c r="F479" s="66"/>
    </row>
    <row r="480" spans="1:6" ht="13">
      <c r="A480" s="66"/>
      <c r="B480" s="66"/>
      <c r="C480" s="66"/>
      <c r="E480" s="66"/>
      <c r="F480" s="66"/>
    </row>
    <row r="481" spans="1:6" ht="13">
      <c r="A481" s="66"/>
      <c r="B481" s="66"/>
      <c r="C481" s="66"/>
      <c r="E481" s="66"/>
      <c r="F481" s="66"/>
    </row>
    <row r="482" spans="1:6" ht="13">
      <c r="A482" s="66"/>
      <c r="B482" s="66"/>
      <c r="C482" s="66"/>
      <c r="E482" s="66"/>
      <c r="F482" s="66"/>
    </row>
    <row r="483" spans="1:6" ht="13">
      <c r="A483" s="66"/>
      <c r="B483" s="66"/>
      <c r="C483" s="66"/>
      <c r="E483" s="66"/>
      <c r="F483" s="66"/>
    </row>
    <row r="484" spans="1:6" ht="13">
      <c r="A484" s="66"/>
      <c r="B484" s="66"/>
      <c r="C484" s="66"/>
      <c r="E484" s="66"/>
      <c r="F484" s="66"/>
    </row>
    <row r="485" spans="1:6" ht="13">
      <c r="A485" s="66"/>
      <c r="B485" s="66"/>
      <c r="C485" s="66"/>
      <c r="E485" s="66"/>
      <c r="F485" s="66"/>
    </row>
    <row r="486" spans="1:6" ht="13">
      <c r="A486" s="66"/>
      <c r="B486" s="66"/>
      <c r="C486" s="66"/>
      <c r="E486" s="66"/>
      <c r="F486" s="66"/>
    </row>
    <row r="487" spans="1:6" ht="13">
      <c r="A487" s="66"/>
      <c r="B487" s="66"/>
      <c r="C487" s="66"/>
      <c r="E487" s="66"/>
      <c r="F487" s="66"/>
    </row>
    <row r="488" spans="1:6" ht="13">
      <c r="A488" s="66"/>
      <c r="B488" s="66"/>
      <c r="C488" s="66"/>
      <c r="E488" s="66"/>
      <c r="F488" s="66"/>
    </row>
    <row r="489" spans="1:6" ht="13">
      <c r="A489" s="66"/>
      <c r="B489" s="66"/>
      <c r="C489" s="66"/>
      <c r="E489" s="66"/>
      <c r="F489" s="66"/>
    </row>
    <row r="490" spans="1:6" ht="13">
      <c r="A490" s="66"/>
      <c r="B490" s="66"/>
      <c r="C490" s="66"/>
      <c r="E490" s="66"/>
      <c r="F490" s="66"/>
    </row>
    <row r="491" spans="1:6" ht="13">
      <c r="A491" s="66"/>
      <c r="B491" s="66"/>
      <c r="C491" s="66"/>
      <c r="E491" s="66"/>
      <c r="F491" s="66"/>
    </row>
    <row r="492" spans="1:6" ht="13">
      <c r="A492" s="66"/>
      <c r="B492" s="66"/>
      <c r="C492" s="66"/>
      <c r="E492" s="66"/>
      <c r="F492" s="66"/>
    </row>
    <row r="493" spans="1:6" ht="13">
      <c r="A493" s="66"/>
      <c r="B493" s="66"/>
      <c r="C493" s="66"/>
      <c r="E493" s="66"/>
      <c r="F493" s="66"/>
    </row>
    <row r="494" spans="1:6" ht="13">
      <c r="A494" s="66"/>
      <c r="B494" s="66"/>
      <c r="C494" s="66"/>
      <c r="E494" s="66"/>
      <c r="F494" s="66"/>
    </row>
    <row r="495" spans="1:6" ht="13">
      <c r="A495" s="66"/>
      <c r="B495" s="66"/>
      <c r="C495" s="66"/>
      <c r="E495" s="66"/>
      <c r="F495" s="66"/>
    </row>
    <row r="496" spans="1:6" ht="13">
      <c r="A496" s="66"/>
      <c r="B496" s="66"/>
      <c r="C496" s="66"/>
      <c r="E496" s="66"/>
      <c r="F496" s="66"/>
    </row>
    <row r="497" spans="1:6" ht="13">
      <c r="A497" s="66"/>
      <c r="B497" s="66"/>
      <c r="C497" s="66"/>
      <c r="E497" s="66"/>
      <c r="F497" s="66"/>
    </row>
    <row r="498" spans="1:6" ht="13">
      <c r="A498" s="66"/>
      <c r="B498" s="66"/>
      <c r="C498" s="66"/>
      <c r="E498" s="66"/>
      <c r="F498" s="66"/>
    </row>
    <row r="499" spans="1:6" ht="13">
      <c r="A499" s="66"/>
      <c r="B499" s="66"/>
      <c r="C499" s="66"/>
      <c r="E499" s="66"/>
      <c r="F499" s="66"/>
    </row>
    <row r="500" spans="1:6" ht="13">
      <c r="A500" s="66"/>
      <c r="B500" s="66"/>
      <c r="C500" s="66"/>
      <c r="E500" s="66"/>
      <c r="F500" s="66"/>
    </row>
    <row r="501" spans="1:6" ht="13">
      <c r="A501" s="66"/>
      <c r="B501" s="66"/>
      <c r="C501" s="66"/>
      <c r="E501" s="66"/>
      <c r="F501" s="66"/>
    </row>
    <row r="502" spans="1:6" ht="13">
      <c r="A502" s="66"/>
      <c r="B502" s="66"/>
      <c r="C502" s="66"/>
      <c r="E502" s="66"/>
      <c r="F502" s="66"/>
    </row>
    <row r="503" spans="1:6" ht="13">
      <c r="A503" s="66"/>
      <c r="B503" s="66"/>
      <c r="C503" s="66"/>
      <c r="E503" s="66"/>
      <c r="F503" s="66"/>
    </row>
    <row r="504" spans="1:6" ht="13">
      <c r="A504" s="66"/>
      <c r="B504" s="66"/>
      <c r="C504" s="66"/>
      <c r="E504" s="66"/>
      <c r="F504" s="66"/>
    </row>
    <row r="505" spans="1:6" ht="13">
      <c r="A505" s="66"/>
      <c r="B505" s="66"/>
      <c r="C505" s="66"/>
      <c r="E505" s="66"/>
      <c r="F505" s="66"/>
    </row>
    <row r="506" spans="1:6" ht="13">
      <c r="A506" s="66"/>
      <c r="B506" s="66"/>
      <c r="C506" s="66"/>
      <c r="E506" s="66"/>
      <c r="F506" s="66"/>
    </row>
    <row r="507" spans="1:6" ht="13">
      <c r="A507" s="66"/>
      <c r="B507" s="66"/>
      <c r="C507" s="66"/>
      <c r="E507" s="66"/>
      <c r="F507" s="66"/>
    </row>
    <row r="508" spans="1:6" ht="13">
      <c r="A508" s="66"/>
      <c r="B508" s="66"/>
      <c r="C508" s="66"/>
      <c r="E508" s="66"/>
      <c r="F508" s="66"/>
    </row>
    <row r="509" spans="1:6" ht="13">
      <c r="A509" s="66"/>
      <c r="B509" s="66"/>
      <c r="C509" s="66"/>
      <c r="E509" s="66"/>
      <c r="F509" s="66"/>
    </row>
    <row r="510" spans="1:6" ht="13">
      <c r="A510" s="66"/>
      <c r="B510" s="66"/>
      <c r="C510" s="66"/>
      <c r="E510" s="66"/>
      <c r="F510" s="66"/>
    </row>
    <row r="511" spans="1:6" ht="13">
      <c r="A511" s="66"/>
      <c r="B511" s="66"/>
      <c r="C511" s="66"/>
      <c r="E511" s="66"/>
      <c r="F511" s="66"/>
    </row>
    <row r="512" spans="1:6" ht="13">
      <c r="A512" s="66"/>
      <c r="B512" s="66"/>
      <c r="C512" s="66"/>
      <c r="E512" s="66"/>
      <c r="F512" s="66"/>
    </row>
    <row r="513" spans="1:6" ht="13">
      <c r="A513" s="66"/>
      <c r="B513" s="66"/>
      <c r="C513" s="66"/>
      <c r="E513" s="66"/>
      <c r="F513" s="66"/>
    </row>
    <row r="514" spans="1:6" ht="13">
      <c r="A514" s="66"/>
      <c r="B514" s="66"/>
      <c r="C514" s="66"/>
      <c r="E514" s="66"/>
      <c r="F514" s="66"/>
    </row>
    <row r="515" spans="1:6" ht="13">
      <c r="A515" s="66"/>
      <c r="B515" s="66"/>
      <c r="C515" s="66"/>
      <c r="E515" s="66"/>
      <c r="F515" s="66"/>
    </row>
    <row r="516" spans="1:6" ht="13">
      <c r="A516" s="66"/>
      <c r="B516" s="66"/>
      <c r="C516" s="66"/>
      <c r="E516" s="66"/>
      <c r="F516" s="66"/>
    </row>
    <row r="517" spans="1:6" ht="13">
      <c r="A517" s="66"/>
      <c r="B517" s="66"/>
      <c r="C517" s="66"/>
      <c r="E517" s="66"/>
      <c r="F517" s="66"/>
    </row>
    <row r="518" spans="1:6" ht="13">
      <c r="A518" s="66"/>
      <c r="B518" s="66"/>
      <c r="C518" s="66"/>
      <c r="E518" s="66"/>
      <c r="F518" s="66"/>
    </row>
    <row r="519" spans="1:6" ht="13">
      <c r="A519" s="66"/>
      <c r="B519" s="66"/>
      <c r="C519" s="66"/>
      <c r="E519" s="66"/>
      <c r="F519" s="66"/>
    </row>
    <row r="520" spans="1:6" ht="13">
      <c r="A520" s="66"/>
      <c r="B520" s="66"/>
      <c r="C520" s="66"/>
      <c r="E520" s="66"/>
      <c r="F520" s="66"/>
    </row>
    <row r="521" spans="1:6" ht="13">
      <c r="A521" s="66"/>
      <c r="B521" s="66"/>
      <c r="C521" s="66"/>
      <c r="E521" s="66"/>
      <c r="F521" s="66"/>
    </row>
    <row r="522" spans="1:6" ht="13">
      <c r="A522" s="66"/>
      <c r="B522" s="66"/>
      <c r="C522" s="66"/>
      <c r="E522" s="66"/>
      <c r="F522" s="66"/>
    </row>
    <row r="523" spans="1:6" ht="13">
      <c r="A523" s="66"/>
      <c r="B523" s="66"/>
      <c r="C523" s="66"/>
      <c r="E523" s="66"/>
      <c r="F523" s="66"/>
    </row>
    <row r="524" spans="1:6" ht="13">
      <c r="A524" s="66"/>
      <c r="B524" s="66"/>
      <c r="C524" s="66"/>
      <c r="E524" s="66"/>
      <c r="F524" s="66"/>
    </row>
    <row r="525" spans="1:6" ht="13">
      <c r="A525" s="66"/>
      <c r="B525" s="66"/>
      <c r="C525" s="66"/>
      <c r="E525" s="66"/>
      <c r="F525" s="66"/>
    </row>
    <row r="526" spans="1:6" ht="13">
      <c r="A526" s="66"/>
      <c r="B526" s="66"/>
      <c r="C526" s="66"/>
      <c r="E526" s="66"/>
      <c r="F526" s="66"/>
    </row>
    <row r="527" spans="1:6" ht="13">
      <c r="A527" s="66"/>
      <c r="B527" s="66"/>
      <c r="C527" s="66"/>
      <c r="E527" s="66"/>
      <c r="F527" s="66"/>
    </row>
    <row r="528" spans="1:6" ht="13">
      <c r="A528" s="66"/>
      <c r="B528" s="66"/>
      <c r="C528" s="66"/>
      <c r="E528" s="66"/>
      <c r="F528" s="66"/>
    </row>
    <row r="529" spans="1:6" ht="13">
      <c r="A529" s="66"/>
      <c r="B529" s="66"/>
      <c r="C529" s="66"/>
      <c r="E529" s="66"/>
      <c r="F529" s="66"/>
    </row>
    <row r="530" spans="1:6" ht="13">
      <c r="A530" s="66"/>
      <c r="B530" s="66"/>
      <c r="C530" s="66"/>
      <c r="E530" s="66"/>
      <c r="F530" s="66"/>
    </row>
    <row r="531" spans="1:6" ht="13">
      <c r="A531" s="66"/>
      <c r="B531" s="66"/>
      <c r="C531" s="66"/>
      <c r="E531" s="66"/>
      <c r="F531" s="66"/>
    </row>
    <row r="532" spans="1:6" ht="13">
      <c r="A532" s="66"/>
      <c r="B532" s="66"/>
      <c r="C532" s="66"/>
      <c r="E532" s="66"/>
      <c r="F532" s="66"/>
    </row>
    <row r="533" spans="1:6" ht="13">
      <c r="A533" s="66"/>
      <c r="B533" s="66"/>
      <c r="C533" s="66"/>
      <c r="E533" s="66"/>
      <c r="F533" s="66"/>
    </row>
    <row r="534" spans="1:6" ht="13">
      <c r="A534" s="66"/>
      <c r="B534" s="66"/>
      <c r="C534" s="66"/>
      <c r="E534" s="66"/>
      <c r="F534" s="66"/>
    </row>
    <row r="535" spans="1:6" ht="13">
      <c r="A535" s="66"/>
      <c r="B535" s="66"/>
      <c r="C535" s="66"/>
      <c r="E535" s="66"/>
      <c r="F535" s="66"/>
    </row>
    <row r="536" spans="1:6" ht="13">
      <c r="A536" s="66"/>
      <c r="B536" s="66"/>
      <c r="C536" s="66"/>
      <c r="E536" s="66"/>
      <c r="F536" s="66"/>
    </row>
    <row r="537" spans="1:6" ht="13">
      <c r="A537" s="66"/>
      <c r="B537" s="66"/>
      <c r="C537" s="66"/>
      <c r="E537" s="66"/>
      <c r="F537" s="66"/>
    </row>
    <row r="538" spans="1:6" ht="13">
      <c r="A538" s="66"/>
      <c r="B538" s="66"/>
      <c r="C538" s="66"/>
      <c r="E538" s="66"/>
      <c r="F538" s="66"/>
    </row>
    <row r="539" spans="1:6" ht="13">
      <c r="A539" s="66"/>
      <c r="B539" s="66"/>
      <c r="C539" s="66"/>
      <c r="E539" s="66"/>
      <c r="F539" s="66"/>
    </row>
    <row r="540" spans="1:6" ht="13">
      <c r="A540" s="66"/>
      <c r="B540" s="66"/>
      <c r="C540" s="66"/>
      <c r="E540" s="66"/>
      <c r="F540" s="66"/>
    </row>
    <row r="541" spans="1:6" ht="13">
      <c r="A541" s="66"/>
      <c r="B541" s="66"/>
      <c r="C541" s="66"/>
      <c r="E541" s="66"/>
      <c r="F541" s="66"/>
    </row>
    <row r="542" spans="1:6" ht="13">
      <c r="A542" s="66"/>
      <c r="B542" s="66"/>
      <c r="C542" s="66"/>
      <c r="E542" s="66"/>
      <c r="F542" s="66"/>
    </row>
    <row r="543" spans="1:6" ht="13">
      <c r="A543" s="66"/>
      <c r="B543" s="66"/>
      <c r="C543" s="66"/>
      <c r="E543" s="66"/>
      <c r="F543" s="66"/>
    </row>
    <row r="544" spans="1:6" ht="13">
      <c r="A544" s="66"/>
      <c r="B544" s="66"/>
      <c r="C544" s="66"/>
      <c r="E544" s="66"/>
      <c r="F544" s="66"/>
    </row>
    <row r="545" spans="1:6" ht="13">
      <c r="A545" s="66"/>
      <c r="B545" s="66"/>
      <c r="C545" s="66"/>
      <c r="E545" s="66"/>
      <c r="F545" s="66"/>
    </row>
    <row r="546" spans="1:6" ht="13">
      <c r="A546" s="66"/>
      <c r="B546" s="66"/>
      <c r="C546" s="66"/>
      <c r="E546" s="66"/>
      <c r="F546" s="66"/>
    </row>
    <row r="547" spans="1:6" ht="13">
      <c r="A547" s="66"/>
      <c r="B547" s="66"/>
      <c r="C547" s="66"/>
      <c r="E547" s="66"/>
      <c r="F547" s="66"/>
    </row>
    <row r="548" spans="1:6" ht="13">
      <c r="A548" s="66"/>
      <c r="B548" s="66"/>
      <c r="C548" s="66"/>
      <c r="E548" s="66"/>
      <c r="F548" s="66"/>
    </row>
    <row r="549" spans="1:6" ht="13">
      <c r="A549" s="66"/>
      <c r="B549" s="66"/>
      <c r="C549" s="66"/>
      <c r="E549" s="66"/>
      <c r="F549" s="66"/>
    </row>
    <row r="550" spans="1:6" ht="13">
      <c r="A550" s="66"/>
      <c r="B550" s="66"/>
      <c r="C550" s="66"/>
      <c r="E550" s="66"/>
      <c r="F550" s="66"/>
    </row>
    <row r="551" spans="1:6" ht="13">
      <c r="A551" s="66"/>
      <c r="B551" s="66"/>
      <c r="C551" s="66"/>
      <c r="E551" s="66"/>
      <c r="F551" s="66"/>
    </row>
    <row r="552" spans="1:6" ht="13">
      <c r="A552" s="66"/>
      <c r="B552" s="66"/>
      <c r="C552" s="66"/>
      <c r="E552" s="66"/>
      <c r="F552" s="66"/>
    </row>
    <row r="553" spans="1:6" ht="13">
      <c r="A553" s="66"/>
      <c r="B553" s="66"/>
      <c r="C553" s="66"/>
      <c r="E553" s="66"/>
      <c r="F553" s="66"/>
    </row>
    <row r="554" spans="1:6" ht="13">
      <c r="A554" s="66"/>
      <c r="B554" s="66"/>
      <c r="C554" s="66"/>
      <c r="E554" s="66"/>
      <c r="F554" s="66"/>
    </row>
    <row r="555" spans="1:6" ht="13">
      <c r="A555" s="66"/>
      <c r="B555" s="66"/>
      <c r="C555" s="66"/>
      <c r="E555" s="66"/>
      <c r="F555" s="66"/>
    </row>
    <row r="556" spans="1:6" ht="13">
      <c r="A556" s="66"/>
      <c r="B556" s="66"/>
      <c r="C556" s="66"/>
      <c r="E556" s="66"/>
      <c r="F556" s="66"/>
    </row>
    <row r="557" spans="1:6" ht="13">
      <c r="A557" s="66"/>
      <c r="B557" s="66"/>
      <c r="C557" s="66"/>
      <c r="E557" s="66"/>
      <c r="F557" s="66"/>
    </row>
    <row r="558" spans="1:6" ht="13">
      <c r="A558" s="66"/>
      <c r="B558" s="66"/>
      <c r="C558" s="66"/>
      <c r="E558" s="66"/>
      <c r="F558" s="66"/>
    </row>
    <row r="559" spans="1:6" ht="13">
      <c r="A559" s="66"/>
      <c r="B559" s="66"/>
      <c r="C559" s="66"/>
      <c r="E559" s="66"/>
      <c r="F559" s="66"/>
    </row>
    <row r="560" spans="1:6" ht="13">
      <c r="A560" s="66"/>
      <c r="B560" s="66"/>
      <c r="C560" s="66"/>
      <c r="E560" s="66"/>
      <c r="F560" s="66"/>
    </row>
    <row r="561" spans="1:6" ht="13">
      <c r="A561" s="66"/>
      <c r="B561" s="66"/>
      <c r="C561" s="66"/>
      <c r="E561" s="66"/>
      <c r="F561" s="66"/>
    </row>
    <row r="562" spans="1:6" ht="13">
      <c r="A562" s="66"/>
      <c r="B562" s="66"/>
      <c r="C562" s="66"/>
      <c r="E562" s="66"/>
      <c r="F562" s="66"/>
    </row>
    <row r="563" spans="1:6" ht="13">
      <c r="A563" s="66"/>
      <c r="B563" s="66"/>
      <c r="C563" s="66"/>
      <c r="E563" s="66"/>
      <c r="F563" s="66"/>
    </row>
    <row r="564" spans="1:6" ht="13">
      <c r="A564" s="66"/>
      <c r="B564" s="66"/>
      <c r="C564" s="66"/>
      <c r="E564" s="66"/>
      <c r="F564" s="66"/>
    </row>
    <row r="565" spans="1:6" ht="13">
      <c r="A565" s="66"/>
      <c r="B565" s="66"/>
      <c r="C565" s="66"/>
      <c r="E565" s="66"/>
      <c r="F565" s="66"/>
    </row>
    <row r="566" spans="1:6" ht="13">
      <c r="A566" s="66"/>
      <c r="B566" s="66"/>
      <c r="C566" s="66"/>
      <c r="E566" s="66"/>
      <c r="F566" s="66"/>
    </row>
    <row r="567" spans="1:6" ht="13">
      <c r="A567" s="66"/>
      <c r="B567" s="66"/>
      <c r="C567" s="66"/>
      <c r="E567" s="66"/>
      <c r="F567" s="66"/>
    </row>
    <row r="568" spans="1:6" ht="13">
      <c r="A568" s="66"/>
      <c r="B568" s="66"/>
      <c r="C568" s="66"/>
      <c r="E568" s="66"/>
      <c r="F568" s="66"/>
    </row>
    <row r="569" spans="1:6" ht="13">
      <c r="A569" s="66"/>
      <c r="B569" s="66"/>
      <c r="C569" s="66"/>
      <c r="E569" s="66"/>
      <c r="F569" s="66"/>
    </row>
    <row r="570" spans="1:6" ht="13">
      <c r="A570" s="66"/>
      <c r="B570" s="66"/>
      <c r="C570" s="66"/>
      <c r="E570" s="66"/>
      <c r="F570" s="66"/>
    </row>
    <row r="571" spans="1:6" ht="13">
      <c r="A571" s="66"/>
      <c r="B571" s="66"/>
      <c r="C571" s="66"/>
      <c r="E571" s="66"/>
      <c r="F571" s="66"/>
    </row>
    <row r="572" spans="1:6" ht="13">
      <c r="A572" s="66"/>
      <c r="B572" s="66"/>
      <c r="C572" s="66"/>
      <c r="E572" s="66"/>
      <c r="F572" s="66"/>
    </row>
    <row r="573" spans="1:6" ht="13">
      <c r="A573" s="66"/>
      <c r="B573" s="66"/>
      <c r="C573" s="66"/>
      <c r="E573" s="66"/>
      <c r="F573" s="66"/>
    </row>
    <row r="574" spans="1:6" ht="13">
      <c r="A574" s="66"/>
      <c r="B574" s="66"/>
      <c r="C574" s="66"/>
      <c r="E574" s="66"/>
      <c r="F574" s="66"/>
    </row>
    <row r="575" spans="1:6" ht="13">
      <c r="A575" s="66"/>
      <c r="B575" s="66"/>
      <c r="C575" s="66"/>
      <c r="E575" s="66"/>
      <c r="F575" s="66"/>
    </row>
    <row r="576" spans="1:6" ht="13">
      <c r="A576" s="66"/>
      <c r="B576" s="66"/>
      <c r="C576" s="66"/>
      <c r="E576" s="66"/>
      <c r="F576" s="66"/>
    </row>
    <row r="577" spans="1:6" ht="13">
      <c r="A577" s="66"/>
      <c r="B577" s="66"/>
      <c r="C577" s="66"/>
      <c r="E577" s="66"/>
      <c r="F577" s="66"/>
    </row>
    <row r="578" spans="1:6" ht="13">
      <c r="A578" s="66"/>
      <c r="B578" s="66"/>
      <c r="C578" s="66"/>
      <c r="E578" s="66"/>
      <c r="F578" s="66"/>
    </row>
    <row r="579" spans="1:6" ht="13">
      <c r="A579" s="66"/>
      <c r="B579" s="66"/>
      <c r="C579" s="66"/>
      <c r="E579" s="66"/>
      <c r="F579" s="66"/>
    </row>
    <row r="580" spans="1:6" ht="13">
      <c r="A580" s="66"/>
      <c r="B580" s="66"/>
      <c r="C580" s="66"/>
      <c r="E580" s="66"/>
      <c r="F580" s="66"/>
    </row>
    <row r="581" spans="1:6" ht="13">
      <c r="A581" s="66"/>
      <c r="B581" s="66"/>
      <c r="C581" s="66"/>
      <c r="E581" s="66"/>
      <c r="F581" s="66"/>
    </row>
    <row r="582" spans="1:6" ht="13">
      <c r="A582" s="66"/>
      <c r="B582" s="66"/>
      <c r="C582" s="66"/>
      <c r="E582" s="66"/>
      <c r="F582" s="66"/>
    </row>
    <row r="583" spans="1:6" ht="13">
      <c r="A583" s="66"/>
      <c r="B583" s="66"/>
      <c r="C583" s="66"/>
      <c r="E583" s="66"/>
      <c r="F583" s="66"/>
    </row>
    <row r="584" spans="1:6" ht="13">
      <c r="A584" s="66"/>
      <c r="B584" s="66"/>
      <c r="C584" s="66"/>
      <c r="E584" s="66"/>
      <c r="F584" s="66"/>
    </row>
    <row r="585" spans="1:6" ht="13">
      <c r="A585" s="66"/>
      <c r="B585" s="66"/>
      <c r="C585" s="66"/>
      <c r="E585" s="66"/>
      <c r="F585" s="66"/>
    </row>
    <row r="586" spans="1:6" ht="13">
      <c r="A586" s="66"/>
      <c r="B586" s="66"/>
      <c r="C586" s="66"/>
      <c r="E586" s="66"/>
      <c r="F586" s="66"/>
    </row>
    <row r="587" spans="1:6" ht="13">
      <c r="A587" s="66"/>
      <c r="B587" s="66"/>
      <c r="C587" s="66"/>
      <c r="E587" s="66"/>
      <c r="F587" s="66"/>
    </row>
    <row r="588" spans="1:6" ht="13">
      <c r="A588" s="66"/>
      <c r="B588" s="66"/>
      <c r="C588" s="66"/>
      <c r="E588" s="66"/>
      <c r="F588" s="66"/>
    </row>
    <row r="589" spans="1:6" ht="13">
      <c r="A589" s="66"/>
      <c r="B589" s="66"/>
      <c r="C589" s="66"/>
      <c r="E589" s="66"/>
      <c r="F589" s="66"/>
    </row>
    <row r="590" spans="1:6" ht="13">
      <c r="A590" s="66"/>
      <c r="B590" s="66"/>
      <c r="C590" s="66"/>
      <c r="E590" s="66"/>
      <c r="F590" s="66"/>
    </row>
    <row r="591" spans="1:6" ht="13">
      <c r="A591" s="66"/>
      <c r="B591" s="66"/>
      <c r="C591" s="66"/>
      <c r="E591" s="66"/>
      <c r="F591" s="66"/>
    </row>
    <row r="592" spans="1:6" ht="13">
      <c r="A592" s="66"/>
      <c r="B592" s="66"/>
      <c r="C592" s="66"/>
      <c r="E592" s="66"/>
      <c r="F592" s="66"/>
    </row>
    <row r="593" spans="1:6" ht="13">
      <c r="A593" s="66"/>
      <c r="B593" s="66"/>
      <c r="C593" s="66"/>
      <c r="E593" s="66"/>
      <c r="F593" s="66"/>
    </row>
    <row r="594" spans="1:6" ht="13">
      <c r="A594" s="66"/>
      <c r="B594" s="66"/>
      <c r="C594" s="66"/>
      <c r="E594" s="66"/>
      <c r="F594" s="66"/>
    </row>
    <row r="595" spans="1:6" ht="13">
      <c r="A595" s="66"/>
      <c r="B595" s="66"/>
      <c r="C595" s="66"/>
      <c r="E595" s="66"/>
      <c r="F595" s="66"/>
    </row>
    <row r="596" spans="1:6" ht="13">
      <c r="A596" s="66"/>
      <c r="B596" s="66"/>
      <c r="C596" s="66"/>
      <c r="E596" s="66"/>
      <c r="F596" s="66"/>
    </row>
    <row r="597" spans="1:6" ht="13">
      <c r="A597" s="66"/>
      <c r="B597" s="66"/>
      <c r="C597" s="66"/>
      <c r="E597" s="66"/>
      <c r="F597" s="66"/>
    </row>
    <row r="598" spans="1:6" ht="13">
      <c r="A598" s="66"/>
      <c r="B598" s="66"/>
      <c r="C598" s="66"/>
      <c r="E598" s="66"/>
      <c r="F598" s="66"/>
    </row>
    <row r="599" spans="1:6" ht="13">
      <c r="A599" s="66"/>
      <c r="B599" s="66"/>
      <c r="C599" s="66"/>
      <c r="E599" s="66"/>
      <c r="F599" s="66"/>
    </row>
    <row r="600" spans="1:6" ht="13">
      <c r="A600" s="66"/>
      <c r="B600" s="66"/>
      <c r="C600" s="66"/>
      <c r="E600" s="66"/>
      <c r="F600" s="66"/>
    </row>
    <row r="601" spans="1:6" ht="13">
      <c r="A601" s="66"/>
      <c r="B601" s="66"/>
      <c r="C601" s="66"/>
      <c r="E601" s="66"/>
      <c r="F601" s="66"/>
    </row>
    <row r="602" spans="1:6" ht="13">
      <c r="A602" s="66"/>
      <c r="B602" s="66"/>
      <c r="C602" s="66"/>
      <c r="E602" s="66"/>
      <c r="F602" s="66"/>
    </row>
    <row r="603" spans="1:6" ht="13">
      <c r="A603" s="66"/>
      <c r="B603" s="66"/>
      <c r="C603" s="66"/>
      <c r="E603" s="66"/>
      <c r="F603" s="66"/>
    </row>
    <row r="604" spans="1:6" ht="13">
      <c r="A604" s="66"/>
      <c r="B604" s="66"/>
      <c r="C604" s="66"/>
      <c r="E604" s="66"/>
      <c r="F604" s="66"/>
    </row>
    <row r="605" spans="1:6" ht="13">
      <c r="A605" s="66"/>
      <c r="B605" s="66"/>
      <c r="C605" s="66"/>
      <c r="E605" s="66"/>
      <c r="F605" s="66"/>
    </row>
    <row r="606" spans="1:6" ht="13">
      <c r="A606" s="66"/>
      <c r="B606" s="66"/>
      <c r="C606" s="66"/>
      <c r="E606" s="66"/>
      <c r="F606" s="66"/>
    </row>
    <row r="607" spans="1:6" ht="13">
      <c r="A607" s="66"/>
      <c r="B607" s="66"/>
      <c r="C607" s="66"/>
      <c r="E607" s="66"/>
      <c r="F607" s="66"/>
    </row>
    <row r="608" spans="1:6" ht="13">
      <c r="A608" s="66"/>
      <c r="B608" s="66"/>
      <c r="C608" s="66"/>
      <c r="E608" s="66"/>
      <c r="F608" s="66"/>
    </row>
    <row r="609" spans="1:6" ht="13">
      <c r="A609" s="66"/>
      <c r="B609" s="66"/>
      <c r="C609" s="66"/>
      <c r="E609" s="66"/>
      <c r="F609" s="66"/>
    </row>
    <row r="610" spans="1:6" ht="13">
      <c r="A610" s="66"/>
      <c r="B610" s="66"/>
      <c r="C610" s="66"/>
      <c r="E610" s="66"/>
      <c r="F610" s="66"/>
    </row>
    <row r="611" spans="1:6" ht="13">
      <c r="A611" s="66"/>
      <c r="B611" s="66"/>
      <c r="C611" s="66"/>
      <c r="E611" s="66"/>
      <c r="F611" s="66"/>
    </row>
    <row r="612" spans="1:6" ht="13">
      <c r="A612" s="66"/>
      <c r="B612" s="66"/>
      <c r="C612" s="66"/>
      <c r="E612" s="66"/>
      <c r="F612" s="66"/>
    </row>
    <row r="613" spans="1:6" ht="13">
      <c r="A613" s="66"/>
      <c r="B613" s="66"/>
      <c r="C613" s="66"/>
      <c r="E613" s="66"/>
      <c r="F613" s="66"/>
    </row>
    <row r="614" spans="1:6" ht="13">
      <c r="A614" s="66"/>
      <c r="B614" s="66"/>
      <c r="C614" s="66"/>
      <c r="E614" s="66"/>
      <c r="F614" s="66"/>
    </row>
    <row r="615" spans="1:6" ht="13">
      <c r="A615" s="66"/>
      <c r="B615" s="66"/>
      <c r="C615" s="66"/>
      <c r="E615" s="66"/>
      <c r="F615" s="66"/>
    </row>
    <row r="616" spans="1:6" ht="13">
      <c r="A616" s="66"/>
      <c r="B616" s="66"/>
      <c r="C616" s="66"/>
      <c r="E616" s="66"/>
      <c r="F616" s="66"/>
    </row>
    <row r="617" spans="1:6" ht="13">
      <c r="A617" s="66"/>
      <c r="B617" s="66"/>
      <c r="C617" s="66"/>
      <c r="E617" s="66"/>
      <c r="F617" s="66"/>
    </row>
    <row r="618" spans="1:6" ht="13">
      <c r="A618" s="66"/>
      <c r="B618" s="66"/>
      <c r="C618" s="66"/>
      <c r="E618" s="66"/>
      <c r="F618" s="66"/>
    </row>
    <row r="619" spans="1:6" ht="13">
      <c r="A619" s="66"/>
      <c r="B619" s="66"/>
      <c r="C619" s="66"/>
      <c r="E619" s="66"/>
      <c r="F619" s="66"/>
    </row>
    <row r="620" spans="1:6" ht="13">
      <c r="A620" s="66"/>
      <c r="B620" s="66"/>
      <c r="C620" s="66"/>
      <c r="E620" s="66"/>
      <c r="F620" s="66"/>
    </row>
    <row r="621" spans="1:6" ht="13">
      <c r="A621" s="66"/>
      <c r="B621" s="66"/>
      <c r="C621" s="66"/>
      <c r="E621" s="66"/>
      <c r="F621" s="66"/>
    </row>
    <row r="622" spans="1:6" ht="13">
      <c r="A622" s="66"/>
      <c r="B622" s="66"/>
      <c r="C622" s="66"/>
      <c r="E622" s="66"/>
      <c r="F622" s="66"/>
    </row>
    <row r="623" spans="1:6" ht="13">
      <c r="A623" s="66"/>
      <c r="B623" s="66"/>
      <c r="C623" s="66"/>
      <c r="E623" s="66"/>
      <c r="F623" s="66"/>
    </row>
    <row r="624" spans="1:6" ht="13">
      <c r="A624" s="66"/>
      <c r="B624" s="66"/>
      <c r="C624" s="66"/>
      <c r="E624" s="66"/>
      <c r="F624" s="66"/>
    </row>
    <row r="625" spans="1:6" ht="13">
      <c r="A625" s="66"/>
      <c r="B625" s="66"/>
      <c r="C625" s="66"/>
      <c r="E625" s="66"/>
      <c r="F625" s="66"/>
    </row>
    <row r="626" spans="1:6" ht="13">
      <c r="A626" s="66"/>
      <c r="B626" s="66"/>
      <c r="C626" s="66"/>
      <c r="E626" s="66"/>
      <c r="F626" s="66"/>
    </row>
    <row r="627" spans="1:6" ht="13">
      <c r="A627" s="66"/>
      <c r="B627" s="66"/>
      <c r="C627" s="66"/>
      <c r="E627" s="66"/>
      <c r="F627" s="66"/>
    </row>
    <row r="628" spans="1:6" ht="13">
      <c r="A628" s="66"/>
      <c r="B628" s="66"/>
      <c r="C628" s="66"/>
      <c r="E628" s="66"/>
      <c r="F628" s="66"/>
    </row>
    <row r="629" spans="1:6" ht="13">
      <c r="A629" s="66"/>
      <c r="B629" s="66"/>
      <c r="C629" s="66"/>
      <c r="E629" s="66"/>
      <c r="F629" s="66"/>
    </row>
    <row r="630" spans="1:6" ht="13">
      <c r="A630" s="66"/>
      <c r="B630" s="66"/>
      <c r="C630" s="66"/>
      <c r="E630" s="66"/>
      <c r="F630" s="66"/>
    </row>
    <row r="631" spans="1:6" ht="13">
      <c r="A631" s="66"/>
      <c r="B631" s="66"/>
      <c r="C631" s="66"/>
      <c r="E631" s="66"/>
      <c r="F631" s="66"/>
    </row>
    <row r="632" spans="1:6" ht="13">
      <c r="A632" s="66"/>
      <c r="B632" s="66"/>
      <c r="C632" s="66"/>
      <c r="E632" s="66"/>
      <c r="F632" s="66"/>
    </row>
    <row r="633" spans="1:6" ht="13">
      <c r="A633" s="66"/>
      <c r="B633" s="66"/>
      <c r="C633" s="66"/>
      <c r="E633" s="66"/>
      <c r="F633" s="66"/>
    </row>
    <row r="634" spans="1:6" ht="13">
      <c r="A634" s="66"/>
      <c r="B634" s="66"/>
      <c r="C634" s="66"/>
      <c r="E634" s="66"/>
      <c r="F634" s="66"/>
    </row>
    <row r="635" spans="1:6" ht="13">
      <c r="A635" s="66"/>
      <c r="B635" s="66"/>
      <c r="C635" s="66"/>
      <c r="E635" s="66"/>
      <c r="F635" s="66"/>
    </row>
    <row r="636" spans="1:6" ht="13">
      <c r="A636" s="66"/>
      <c r="B636" s="66"/>
      <c r="C636" s="66"/>
      <c r="E636" s="66"/>
      <c r="F636" s="66"/>
    </row>
    <row r="637" spans="1:6" ht="13">
      <c r="A637" s="66"/>
      <c r="B637" s="66"/>
      <c r="C637" s="66"/>
      <c r="E637" s="66"/>
      <c r="F637" s="66"/>
    </row>
    <row r="638" spans="1:6" ht="13">
      <c r="A638" s="66"/>
      <c r="B638" s="66"/>
      <c r="C638" s="66"/>
      <c r="E638" s="66"/>
      <c r="F638" s="66"/>
    </row>
    <row r="639" spans="1:6" ht="13">
      <c r="A639" s="66"/>
      <c r="B639" s="66"/>
      <c r="C639" s="66"/>
      <c r="E639" s="66"/>
      <c r="F639" s="66"/>
    </row>
    <row r="640" spans="1:6" ht="13">
      <c r="A640" s="66"/>
      <c r="B640" s="66"/>
      <c r="C640" s="66"/>
      <c r="E640" s="66"/>
      <c r="F640" s="66"/>
    </row>
    <row r="641" spans="1:6" ht="13">
      <c r="A641" s="66"/>
      <c r="B641" s="66"/>
      <c r="C641" s="66"/>
      <c r="E641" s="66"/>
      <c r="F641" s="66"/>
    </row>
    <row r="642" spans="1:6" ht="13">
      <c r="A642" s="66"/>
      <c r="B642" s="66"/>
      <c r="C642" s="66"/>
      <c r="E642" s="66"/>
      <c r="F642" s="66"/>
    </row>
    <row r="643" spans="1:6" ht="13">
      <c r="A643" s="66"/>
      <c r="B643" s="66"/>
      <c r="C643" s="66"/>
      <c r="E643" s="66"/>
      <c r="F643" s="66"/>
    </row>
    <row r="644" spans="1:6" ht="13">
      <c r="A644" s="66"/>
      <c r="B644" s="66"/>
      <c r="C644" s="66"/>
      <c r="E644" s="66"/>
      <c r="F644" s="66"/>
    </row>
    <row r="645" spans="1:6" ht="13">
      <c r="A645" s="66"/>
      <c r="B645" s="66"/>
      <c r="C645" s="66"/>
      <c r="E645" s="66"/>
      <c r="F645" s="66"/>
    </row>
    <row r="646" spans="1:6" ht="13">
      <c r="A646" s="66"/>
      <c r="B646" s="66"/>
      <c r="C646" s="66"/>
      <c r="E646" s="66"/>
      <c r="F646" s="66"/>
    </row>
    <row r="647" spans="1:6" ht="13">
      <c r="A647" s="66"/>
      <c r="B647" s="66"/>
      <c r="C647" s="66"/>
      <c r="E647" s="66"/>
      <c r="F647" s="66"/>
    </row>
    <row r="648" spans="1:6" ht="13">
      <c r="A648" s="66"/>
      <c r="B648" s="66"/>
      <c r="C648" s="66"/>
      <c r="E648" s="66"/>
      <c r="F648" s="66"/>
    </row>
    <row r="649" spans="1:6" ht="13">
      <c r="A649" s="66"/>
      <c r="B649" s="66"/>
      <c r="C649" s="66"/>
      <c r="E649" s="66"/>
      <c r="F649" s="66"/>
    </row>
    <row r="650" spans="1:6" ht="13">
      <c r="A650" s="66"/>
      <c r="B650" s="66"/>
      <c r="C650" s="66"/>
      <c r="E650" s="66"/>
      <c r="F650" s="66"/>
    </row>
    <row r="651" spans="1:6" ht="13">
      <c r="A651" s="66"/>
      <c r="B651" s="66"/>
      <c r="C651" s="66"/>
      <c r="E651" s="66"/>
      <c r="F651" s="66"/>
    </row>
    <row r="652" spans="1:6" ht="13">
      <c r="A652" s="66"/>
      <c r="B652" s="66"/>
      <c r="C652" s="66"/>
      <c r="E652" s="66"/>
      <c r="F652" s="66"/>
    </row>
    <row r="653" spans="1:6" ht="13">
      <c r="A653" s="66"/>
      <c r="B653" s="66"/>
      <c r="C653" s="66"/>
      <c r="E653" s="66"/>
      <c r="F653" s="66"/>
    </row>
    <row r="654" spans="1:6" ht="13">
      <c r="A654" s="66"/>
      <c r="B654" s="66"/>
      <c r="C654" s="66"/>
      <c r="E654" s="66"/>
      <c r="F654" s="66"/>
    </row>
    <row r="655" spans="1:6" ht="13">
      <c r="A655" s="66"/>
      <c r="B655" s="66"/>
      <c r="C655" s="66"/>
      <c r="E655" s="66"/>
      <c r="F655" s="66"/>
    </row>
    <row r="656" spans="1:6" ht="13">
      <c r="A656" s="66"/>
      <c r="B656" s="66"/>
      <c r="C656" s="66"/>
      <c r="E656" s="66"/>
      <c r="F656" s="66"/>
    </row>
    <row r="657" spans="1:6" ht="13">
      <c r="A657" s="66"/>
      <c r="B657" s="66"/>
      <c r="C657" s="66"/>
      <c r="E657" s="66"/>
      <c r="F657" s="66"/>
    </row>
    <row r="658" spans="1:6" ht="13">
      <c r="A658" s="66"/>
      <c r="B658" s="66"/>
      <c r="C658" s="66"/>
      <c r="E658" s="66"/>
      <c r="F658" s="66"/>
    </row>
    <row r="659" spans="1:6" ht="13">
      <c r="A659" s="66"/>
      <c r="B659" s="66"/>
      <c r="C659" s="66"/>
      <c r="E659" s="66"/>
      <c r="F659" s="66"/>
    </row>
    <row r="660" spans="1:6" ht="13">
      <c r="A660" s="66"/>
      <c r="B660" s="66"/>
      <c r="C660" s="66"/>
      <c r="E660" s="66"/>
      <c r="F660" s="66"/>
    </row>
    <row r="661" spans="1:6" ht="13">
      <c r="A661" s="66"/>
      <c r="B661" s="66"/>
      <c r="C661" s="66"/>
      <c r="E661" s="66"/>
      <c r="F661" s="66"/>
    </row>
    <row r="662" spans="1:6" ht="13">
      <c r="A662" s="66"/>
      <c r="B662" s="66"/>
      <c r="C662" s="66"/>
      <c r="E662" s="66"/>
      <c r="F662" s="66"/>
    </row>
    <row r="663" spans="1:6" ht="13">
      <c r="A663" s="66"/>
      <c r="B663" s="66"/>
      <c r="C663" s="66"/>
      <c r="E663" s="66"/>
      <c r="F663" s="66"/>
    </row>
    <row r="664" spans="1:6" ht="13">
      <c r="A664" s="66"/>
      <c r="B664" s="66"/>
      <c r="C664" s="66"/>
      <c r="E664" s="66"/>
      <c r="F664" s="66"/>
    </row>
    <row r="665" spans="1:6" ht="13">
      <c r="A665" s="66"/>
      <c r="B665" s="66"/>
      <c r="C665" s="66"/>
      <c r="E665" s="66"/>
      <c r="F665" s="66"/>
    </row>
    <row r="666" spans="1:6" ht="13">
      <c r="A666" s="66"/>
      <c r="B666" s="66"/>
      <c r="C666" s="66"/>
      <c r="E666" s="66"/>
      <c r="F666" s="66"/>
    </row>
    <row r="667" spans="1:6" ht="13">
      <c r="A667" s="66"/>
      <c r="B667" s="66"/>
      <c r="C667" s="66"/>
      <c r="E667" s="66"/>
      <c r="F667" s="66"/>
    </row>
    <row r="668" spans="1:6" ht="13">
      <c r="A668" s="66"/>
      <c r="B668" s="66"/>
      <c r="C668" s="66"/>
      <c r="E668" s="66"/>
      <c r="F668" s="66"/>
    </row>
    <row r="669" spans="1:6" ht="13">
      <c r="A669" s="66"/>
      <c r="B669" s="66"/>
      <c r="C669" s="66"/>
      <c r="E669" s="66"/>
      <c r="F669" s="66"/>
    </row>
    <row r="670" spans="1:6" ht="13">
      <c r="A670" s="66"/>
      <c r="B670" s="66"/>
      <c r="C670" s="66"/>
      <c r="E670" s="66"/>
      <c r="F670" s="66"/>
    </row>
    <row r="671" spans="1:6" ht="13">
      <c r="A671" s="66"/>
      <c r="B671" s="66"/>
      <c r="C671" s="66"/>
      <c r="E671" s="66"/>
      <c r="F671" s="66"/>
    </row>
    <row r="672" spans="1:6" ht="13">
      <c r="A672" s="66"/>
      <c r="B672" s="66"/>
      <c r="C672" s="66"/>
      <c r="E672" s="66"/>
      <c r="F672" s="66"/>
    </row>
    <row r="673" spans="1:6" ht="13">
      <c r="A673" s="66"/>
      <c r="B673" s="66"/>
      <c r="C673" s="66"/>
      <c r="E673" s="66"/>
      <c r="F673" s="66"/>
    </row>
    <row r="674" spans="1:6" ht="13">
      <c r="A674" s="66"/>
      <c r="B674" s="66"/>
      <c r="C674" s="66"/>
      <c r="E674" s="66"/>
      <c r="F674" s="66"/>
    </row>
    <row r="675" spans="1:6" ht="13">
      <c r="A675" s="66"/>
      <c r="B675" s="66"/>
      <c r="C675" s="66"/>
      <c r="E675" s="66"/>
      <c r="F675" s="66"/>
    </row>
    <row r="676" spans="1:6" ht="13">
      <c r="A676" s="66"/>
      <c r="B676" s="66"/>
      <c r="C676" s="66"/>
      <c r="E676" s="66"/>
      <c r="F676" s="66"/>
    </row>
    <row r="677" spans="1:6" ht="13">
      <c r="A677" s="66"/>
      <c r="B677" s="66"/>
      <c r="C677" s="66"/>
      <c r="E677" s="66"/>
      <c r="F677" s="66"/>
    </row>
    <row r="678" spans="1:6" ht="13">
      <c r="A678" s="66"/>
      <c r="B678" s="66"/>
      <c r="C678" s="66"/>
      <c r="E678" s="66"/>
      <c r="F678" s="66"/>
    </row>
    <row r="679" spans="1:6" ht="13">
      <c r="A679" s="66"/>
      <c r="B679" s="66"/>
      <c r="C679" s="66"/>
      <c r="E679" s="66"/>
      <c r="F679" s="66"/>
    </row>
    <row r="680" spans="1:6" ht="13">
      <c r="A680" s="66"/>
      <c r="B680" s="66"/>
      <c r="C680" s="66"/>
      <c r="E680" s="66"/>
      <c r="F680" s="66"/>
    </row>
    <row r="681" spans="1:6" ht="13">
      <c r="A681" s="66"/>
      <c r="B681" s="66"/>
      <c r="C681" s="66"/>
      <c r="E681" s="66"/>
      <c r="F681" s="66"/>
    </row>
    <row r="682" spans="1:6" ht="13">
      <c r="A682" s="66"/>
      <c r="B682" s="66"/>
      <c r="C682" s="66"/>
      <c r="E682" s="66"/>
      <c r="F682" s="66"/>
    </row>
    <row r="683" spans="1:6" ht="13">
      <c r="A683" s="66"/>
      <c r="B683" s="66"/>
      <c r="C683" s="66"/>
      <c r="E683" s="66"/>
      <c r="F683" s="66"/>
    </row>
    <row r="684" spans="1:6" ht="13">
      <c r="A684" s="66"/>
      <c r="B684" s="66"/>
      <c r="C684" s="66"/>
      <c r="E684" s="66"/>
      <c r="F684" s="66"/>
    </row>
    <row r="685" spans="1:6" ht="13">
      <c r="A685" s="66"/>
      <c r="B685" s="66"/>
      <c r="C685" s="66"/>
      <c r="E685" s="66"/>
      <c r="F685" s="66"/>
    </row>
    <row r="686" spans="1:6" ht="13">
      <c r="A686" s="66"/>
      <c r="B686" s="66"/>
      <c r="C686" s="66"/>
      <c r="E686" s="66"/>
      <c r="F686" s="66"/>
    </row>
    <row r="687" spans="1:6" ht="13">
      <c r="A687" s="66"/>
      <c r="B687" s="66"/>
      <c r="C687" s="66"/>
      <c r="E687" s="66"/>
      <c r="F687" s="66"/>
    </row>
    <row r="688" spans="1:6" ht="13">
      <c r="A688" s="66"/>
      <c r="B688" s="66"/>
      <c r="C688" s="66"/>
      <c r="E688" s="66"/>
      <c r="F688" s="66"/>
    </row>
    <row r="689" spans="1:6" ht="13">
      <c r="A689" s="66"/>
      <c r="B689" s="66"/>
      <c r="C689" s="66"/>
      <c r="E689" s="66"/>
      <c r="F689" s="66"/>
    </row>
    <row r="690" spans="1:6" ht="13">
      <c r="A690" s="66"/>
      <c r="B690" s="66"/>
      <c r="C690" s="66"/>
      <c r="E690" s="66"/>
      <c r="F690" s="66"/>
    </row>
    <row r="691" spans="1:6" ht="13">
      <c r="A691" s="66"/>
      <c r="B691" s="66"/>
      <c r="C691" s="66"/>
      <c r="E691" s="66"/>
      <c r="F691" s="66"/>
    </row>
    <row r="692" spans="1:6" ht="13">
      <c r="A692" s="66"/>
      <c r="B692" s="66"/>
      <c r="C692" s="66"/>
      <c r="E692" s="66"/>
      <c r="F692" s="66"/>
    </row>
    <row r="693" spans="1:6" ht="13">
      <c r="A693" s="66"/>
      <c r="B693" s="66"/>
      <c r="C693" s="66"/>
      <c r="E693" s="66"/>
      <c r="F693" s="66"/>
    </row>
    <row r="694" spans="1:6" ht="13">
      <c r="A694" s="66"/>
      <c r="B694" s="66"/>
      <c r="C694" s="66"/>
      <c r="E694" s="66"/>
      <c r="F694" s="66"/>
    </row>
    <row r="695" spans="1:6" ht="13">
      <c r="A695" s="66"/>
      <c r="B695" s="66"/>
      <c r="C695" s="66"/>
      <c r="E695" s="66"/>
      <c r="F695" s="66"/>
    </row>
    <row r="696" spans="1:6" ht="13">
      <c r="A696" s="66"/>
      <c r="B696" s="66"/>
      <c r="C696" s="66"/>
      <c r="E696" s="66"/>
      <c r="F696" s="66"/>
    </row>
    <row r="697" spans="1:6" ht="13">
      <c r="A697" s="66"/>
      <c r="B697" s="66"/>
      <c r="C697" s="66"/>
      <c r="E697" s="66"/>
      <c r="F697" s="66"/>
    </row>
    <row r="698" spans="1:6" ht="13">
      <c r="A698" s="66"/>
      <c r="B698" s="66"/>
      <c r="C698" s="66"/>
      <c r="E698" s="66"/>
      <c r="F698" s="66"/>
    </row>
    <row r="699" spans="1:6" ht="13">
      <c r="A699" s="66"/>
      <c r="B699" s="66"/>
      <c r="C699" s="66"/>
      <c r="E699" s="66"/>
      <c r="F699" s="66"/>
    </row>
    <row r="700" spans="1:6" ht="13">
      <c r="A700" s="66"/>
      <c r="B700" s="66"/>
      <c r="C700" s="66"/>
      <c r="E700" s="66"/>
      <c r="F700" s="66"/>
    </row>
    <row r="701" spans="1:6" ht="13">
      <c r="A701" s="66"/>
      <c r="B701" s="66"/>
      <c r="C701" s="66"/>
      <c r="E701" s="66"/>
      <c r="F701" s="66"/>
    </row>
    <row r="702" spans="1:6" ht="13">
      <c r="A702" s="66"/>
      <c r="B702" s="66"/>
      <c r="C702" s="66"/>
      <c r="E702" s="66"/>
      <c r="F702" s="66"/>
    </row>
    <row r="703" spans="1:6" ht="13">
      <c r="A703" s="66"/>
      <c r="B703" s="66"/>
      <c r="C703" s="66"/>
      <c r="E703" s="66"/>
      <c r="F703" s="66"/>
    </row>
    <row r="704" spans="1:6" ht="13">
      <c r="A704" s="66"/>
      <c r="B704" s="66"/>
      <c r="C704" s="66"/>
      <c r="E704" s="66"/>
      <c r="F704" s="66"/>
    </row>
    <row r="705" spans="1:6" ht="13">
      <c r="A705" s="66"/>
      <c r="B705" s="66"/>
      <c r="C705" s="66"/>
      <c r="E705" s="66"/>
      <c r="F705" s="66"/>
    </row>
    <row r="706" spans="1:6" ht="13">
      <c r="A706" s="66"/>
      <c r="B706" s="66"/>
      <c r="C706" s="66"/>
      <c r="E706" s="66"/>
      <c r="F706" s="66"/>
    </row>
    <row r="707" spans="1:6" ht="13">
      <c r="A707" s="66"/>
      <c r="B707" s="66"/>
      <c r="C707" s="66"/>
      <c r="E707" s="66"/>
      <c r="F707" s="66"/>
    </row>
    <row r="708" spans="1:6" ht="13">
      <c r="A708" s="66"/>
      <c r="B708" s="66"/>
      <c r="C708" s="66"/>
      <c r="E708" s="66"/>
      <c r="F708" s="66"/>
    </row>
    <row r="709" spans="1:6" ht="13">
      <c r="A709" s="66"/>
      <c r="B709" s="66"/>
      <c r="C709" s="66"/>
      <c r="E709" s="66"/>
      <c r="F709" s="66"/>
    </row>
    <row r="710" spans="1:6" ht="13">
      <c r="A710" s="66"/>
      <c r="B710" s="66"/>
      <c r="C710" s="66"/>
      <c r="E710" s="66"/>
      <c r="F710" s="66"/>
    </row>
    <row r="711" spans="1:6" ht="13">
      <c r="A711" s="66"/>
      <c r="B711" s="66"/>
      <c r="C711" s="66"/>
      <c r="E711" s="66"/>
      <c r="F711" s="66"/>
    </row>
    <row r="712" spans="1:6" ht="13">
      <c r="A712" s="66"/>
      <c r="B712" s="66"/>
      <c r="C712" s="66"/>
      <c r="E712" s="66"/>
      <c r="F712" s="66"/>
    </row>
    <row r="713" spans="1:6" ht="13">
      <c r="A713" s="66"/>
      <c r="B713" s="66"/>
      <c r="C713" s="66"/>
      <c r="E713" s="66"/>
      <c r="F713" s="66"/>
    </row>
    <row r="714" spans="1:6" ht="13">
      <c r="A714" s="66"/>
      <c r="B714" s="66"/>
      <c r="C714" s="66"/>
      <c r="E714" s="66"/>
      <c r="F714" s="66"/>
    </row>
    <row r="715" spans="1:6" ht="13">
      <c r="A715" s="66"/>
      <c r="B715" s="66"/>
      <c r="C715" s="66"/>
      <c r="E715" s="66"/>
      <c r="F715" s="66"/>
    </row>
    <row r="716" spans="1:6" ht="13">
      <c r="A716" s="66"/>
      <c r="B716" s="66"/>
      <c r="C716" s="66"/>
      <c r="E716" s="66"/>
      <c r="F716" s="66"/>
    </row>
    <row r="717" spans="1:6" ht="13">
      <c r="A717" s="66"/>
      <c r="B717" s="66"/>
      <c r="C717" s="66"/>
      <c r="E717" s="66"/>
      <c r="F717" s="66"/>
    </row>
    <row r="718" spans="1:6" ht="13">
      <c r="A718" s="66"/>
      <c r="B718" s="66"/>
      <c r="C718" s="66"/>
      <c r="E718" s="66"/>
      <c r="F718" s="66"/>
    </row>
    <row r="719" spans="1:6" ht="13">
      <c r="A719" s="66"/>
      <c r="B719" s="66"/>
      <c r="C719" s="66"/>
      <c r="E719" s="66"/>
      <c r="F719" s="66"/>
    </row>
    <row r="720" spans="1:6" ht="13">
      <c r="A720" s="66"/>
      <c r="B720" s="66"/>
      <c r="C720" s="66"/>
      <c r="E720" s="66"/>
      <c r="F720" s="66"/>
    </row>
    <row r="721" spans="1:6" ht="13">
      <c r="A721" s="66"/>
      <c r="B721" s="66"/>
      <c r="C721" s="66"/>
      <c r="E721" s="66"/>
      <c r="F721" s="66"/>
    </row>
    <row r="722" spans="1:6" ht="13">
      <c r="A722" s="66"/>
      <c r="B722" s="66"/>
      <c r="C722" s="66"/>
      <c r="E722" s="66"/>
      <c r="F722" s="66"/>
    </row>
    <row r="723" spans="1:6" ht="13">
      <c r="A723" s="66"/>
      <c r="B723" s="66"/>
      <c r="C723" s="66"/>
      <c r="E723" s="66"/>
      <c r="F723" s="66"/>
    </row>
    <row r="724" spans="1:6" ht="13">
      <c r="A724" s="66"/>
      <c r="B724" s="66"/>
      <c r="C724" s="66"/>
      <c r="E724" s="66"/>
      <c r="F724" s="66"/>
    </row>
    <row r="725" spans="1:6" ht="13">
      <c r="A725" s="66"/>
      <c r="B725" s="66"/>
      <c r="C725" s="66"/>
      <c r="E725" s="66"/>
      <c r="F725" s="66"/>
    </row>
    <row r="726" spans="1:6" ht="13">
      <c r="A726" s="66"/>
      <c r="B726" s="66"/>
      <c r="C726" s="66"/>
      <c r="E726" s="66"/>
      <c r="F726" s="66"/>
    </row>
    <row r="727" spans="1:6" ht="13">
      <c r="A727" s="66"/>
      <c r="B727" s="66"/>
      <c r="C727" s="66"/>
      <c r="E727" s="66"/>
      <c r="F727" s="66"/>
    </row>
    <row r="728" spans="1:6" ht="13">
      <c r="A728" s="66"/>
      <c r="B728" s="66"/>
      <c r="C728" s="66"/>
      <c r="E728" s="66"/>
      <c r="F728" s="66"/>
    </row>
    <row r="729" spans="1:6" ht="13">
      <c r="A729" s="66"/>
      <c r="B729" s="66"/>
      <c r="C729" s="66"/>
      <c r="E729" s="66"/>
      <c r="F729" s="66"/>
    </row>
    <row r="730" spans="1:6" ht="13">
      <c r="A730" s="66"/>
      <c r="B730" s="66"/>
      <c r="C730" s="66"/>
      <c r="E730" s="66"/>
      <c r="F730" s="66"/>
    </row>
    <row r="731" spans="1:6" ht="13">
      <c r="A731" s="66"/>
      <c r="B731" s="66"/>
      <c r="C731" s="66"/>
      <c r="E731" s="66"/>
      <c r="F731" s="66"/>
    </row>
    <row r="732" spans="1:6" ht="13">
      <c r="A732" s="66"/>
      <c r="B732" s="66"/>
      <c r="C732" s="66"/>
      <c r="E732" s="66"/>
      <c r="F732" s="66"/>
    </row>
    <row r="733" spans="1:6" ht="13">
      <c r="A733" s="66"/>
      <c r="B733" s="66"/>
      <c r="C733" s="66"/>
      <c r="E733" s="66"/>
      <c r="F733" s="66"/>
    </row>
    <row r="734" spans="1:6" ht="13">
      <c r="A734" s="66"/>
      <c r="B734" s="66"/>
      <c r="C734" s="66"/>
      <c r="E734" s="66"/>
      <c r="F734" s="66"/>
    </row>
    <row r="735" spans="1:6" ht="13">
      <c r="A735" s="66"/>
      <c r="B735" s="66"/>
      <c r="C735" s="66"/>
      <c r="E735" s="66"/>
      <c r="F735" s="66"/>
    </row>
    <row r="736" spans="1:6" ht="13">
      <c r="A736" s="66"/>
      <c r="B736" s="66"/>
      <c r="C736" s="66"/>
      <c r="E736" s="66"/>
      <c r="F736" s="66"/>
    </row>
    <row r="737" spans="1:6" ht="13">
      <c r="A737" s="66"/>
      <c r="B737" s="66"/>
      <c r="C737" s="66"/>
      <c r="E737" s="66"/>
      <c r="F737" s="66"/>
    </row>
    <row r="738" spans="1:6" ht="13">
      <c r="A738" s="66"/>
      <c r="B738" s="66"/>
      <c r="C738" s="66"/>
      <c r="E738" s="66"/>
      <c r="F738" s="66"/>
    </row>
    <row r="739" spans="1:6" ht="13">
      <c r="A739" s="66"/>
      <c r="B739" s="66"/>
      <c r="C739" s="66"/>
      <c r="E739" s="66"/>
      <c r="F739" s="66"/>
    </row>
    <row r="740" spans="1:6" ht="13">
      <c r="A740" s="66"/>
      <c r="B740" s="66"/>
      <c r="C740" s="66"/>
      <c r="E740" s="66"/>
      <c r="F740" s="66"/>
    </row>
    <row r="741" spans="1:6" ht="13">
      <c r="A741" s="66"/>
      <c r="B741" s="66"/>
      <c r="C741" s="66"/>
      <c r="E741" s="66"/>
      <c r="F741" s="66"/>
    </row>
    <row r="742" spans="1:6" ht="13">
      <c r="A742" s="66"/>
      <c r="B742" s="66"/>
      <c r="C742" s="66"/>
      <c r="E742" s="66"/>
      <c r="F742" s="66"/>
    </row>
    <row r="743" spans="1:6" ht="13">
      <c r="A743" s="66"/>
      <c r="B743" s="66"/>
      <c r="C743" s="66"/>
      <c r="E743" s="66"/>
      <c r="F743" s="66"/>
    </row>
    <row r="744" spans="1:6" ht="13">
      <c r="A744" s="66"/>
      <c r="B744" s="66"/>
      <c r="C744" s="66"/>
      <c r="E744" s="66"/>
      <c r="F744" s="66"/>
    </row>
    <row r="745" spans="1:6" ht="13">
      <c r="A745" s="66"/>
      <c r="B745" s="66"/>
      <c r="C745" s="66"/>
      <c r="E745" s="66"/>
      <c r="F745" s="66"/>
    </row>
    <row r="746" spans="1:6" ht="13">
      <c r="A746" s="66"/>
      <c r="B746" s="66"/>
      <c r="C746" s="66"/>
      <c r="E746" s="66"/>
      <c r="F746" s="66"/>
    </row>
    <row r="747" spans="1:6" ht="13">
      <c r="A747" s="66"/>
      <c r="B747" s="66"/>
      <c r="C747" s="66"/>
      <c r="E747" s="66"/>
      <c r="F747" s="66"/>
    </row>
    <row r="748" spans="1:6" ht="13">
      <c r="A748" s="66"/>
      <c r="B748" s="66"/>
      <c r="C748" s="66"/>
      <c r="E748" s="66"/>
      <c r="F748" s="66"/>
    </row>
    <row r="749" spans="1:6" ht="13">
      <c r="A749" s="66"/>
      <c r="B749" s="66"/>
      <c r="C749" s="66"/>
      <c r="E749" s="66"/>
      <c r="F749" s="66"/>
    </row>
    <row r="750" spans="1:6" ht="13">
      <c r="A750" s="66"/>
      <c r="B750" s="66"/>
      <c r="C750" s="66"/>
      <c r="E750" s="66"/>
      <c r="F750" s="66"/>
    </row>
    <row r="751" spans="1:6" ht="13">
      <c r="A751" s="66"/>
      <c r="B751" s="66"/>
      <c r="C751" s="66"/>
      <c r="E751" s="66"/>
      <c r="F751" s="66"/>
    </row>
    <row r="752" spans="1:6" ht="13">
      <c r="A752" s="66"/>
      <c r="B752" s="66"/>
      <c r="C752" s="66"/>
      <c r="E752" s="66"/>
      <c r="F752" s="66"/>
    </row>
    <row r="753" spans="1:6" ht="13">
      <c r="A753" s="66"/>
      <c r="B753" s="66"/>
      <c r="C753" s="66"/>
      <c r="E753" s="66"/>
      <c r="F753" s="66"/>
    </row>
    <row r="754" spans="1:6" ht="13">
      <c r="A754" s="66"/>
      <c r="B754" s="66"/>
      <c r="C754" s="66"/>
      <c r="E754" s="66"/>
      <c r="F754" s="66"/>
    </row>
    <row r="755" spans="1:6" ht="13">
      <c r="A755" s="66"/>
      <c r="B755" s="66"/>
      <c r="C755" s="66"/>
      <c r="E755" s="66"/>
      <c r="F755" s="66"/>
    </row>
    <row r="756" spans="1:6" ht="13">
      <c r="A756" s="66"/>
      <c r="B756" s="66"/>
      <c r="C756" s="66"/>
      <c r="E756" s="66"/>
      <c r="F756" s="66"/>
    </row>
    <row r="757" spans="1:6" ht="13">
      <c r="A757" s="66"/>
      <c r="B757" s="66"/>
      <c r="C757" s="66"/>
      <c r="E757" s="66"/>
      <c r="F757" s="66"/>
    </row>
    <row r="758" spans="1:6" ht="13">
      <c r="A758" s="66"/>
      <c r="B758" s="66"/>
      <c r="C758" s="66"/>
      <c r="E758" s="66"/>
      <c r="F758" s="66"/>
    </row>
    <row r="759" spans="1:6" ht="13">
      <c r="A759" s="66"/>
      <c r="B759" s="66"/>
      <c r="C759" s="66"/>
      <c r="E759" s="66"/>
      <c r="F759" s="66"/>
    </row>
    <row r="760" spans="1:6" ht="13">
      <c r="A760" s="66"/>
      <c r="B760" s="66"/>
      <c r="C760" s="66"/>
      <c r="E760" s="66"/>
      <c r="F760" s="66"/>
    </row>
    <row r="761" spans="1:6" ht="13">
      <c r="A761" s="66"/>
      <c r="B761" s="66"/>
      <c r="C761" s="66"/>
      <c r="E761" s="66"/>
      <c r="F761" s="66"/>
    </row>
    <row r="762" spans="1:6" ht="13">
      <c r="A762" s="66"/>
      <c r="B762" s="66"/>
      <c r="C762" s="66"/>
      <c r="E762" s="66"/>
      <c r="F762" s="66"/>
    </row>
    <row r="763" spans="1:6" ht="13">
      <c r="A763" s="66"/>
      <c r="B763" s="66"/>
      <c r="C763" s="66"/>
      <c r="E763" s="66"/>
      <c r="F763" s="66"/>
    </row>
    <row r="764" spans="1:6" ht="13">
      <c r="A764" s="66"/>
      <c r="B764" s="66"/>
      <c r="C764" s="66"/>
      <c r="E764" s="66"/>
      <c r="F764" s="66"/>
    </row>
    <row r="765" spans="1:6" ht="13">
      <c r="A765" s="66"/>
      <c r="B765" s="66"/>
      <c r="C765" s="66"/>
      <c r="E765" s="66"/>
      <c r="F765" s="66"/>
    </row>
    <row r="766" spans="1:6" ht="13">
      <c r="A766" s="66"/>
      <c r="B766" s="66"/>
      <c r="C766" s="66"/>
      <c r="E766" s="66"/>
      <c r="F766" s="66"/>
    </row>
    <row r="767" spans="1:6" ht="13">
      <c r="A767" s="66"/>
      <c r="B767" s="66"/>
      <c r="C767" s="66"/>
      <c r="E767" s="66"/>
      <c r="F767" s="66"/>
    </row>
    <row r="768" spans="1:6" ht="13">
      <c r="A768" s="66"/>
      <c r="B768" s="66"/>
      <c r="C768" s="66"/>
      <c r="E768" s="66"/>
      <c r="F768" s="66"/>
    </row>
    <row r="769" spans="1:6" ht="13">
      <c r="A769" s="66"/>
      <c r="B769" s="66"/>
      <c r="C769" s="66"/>
      <c r="E769" s="66"/>
      <c r="F769" s="66"/>
    </row>
    <row r="770" spans="1:6" ht="13">
      <c r="A770" s="66"/>
      <c r="B770" s="66"/>
      <c r="C770" s="66"/>
      <c r="E770" s="66"/>
      <c r="F770" s="66"/>
    </row>
    <row r="771" spans="1:6" ht="13">
      <c r="A771" s="66"/>
      <c r="B771" s="66"/>
      <c r="C771" s="66"/>
      <c r="E771" s="66"/>
      <c r="F771" s="66"/>
    </row>
    <row r="772" spans="1:6" ht="13">
      <c r="A772" s="66"/>
      <c r="B772" s="66"/>
      <c r="C772" s="66"/>
      <c r="E772" s="66"/>
      <c r="F772" s="66"/>
    </row>
    <row r="773" spans="1:6" ht="13">
      <c r="A773" s="66"/>
      <c r="B773" s="66"/>
      <c r="C773" s="66"/>
      <c r="E773" s="66"/>
      <c r="F773" s="66"/>
    </row>
    <row r="774" spans="1:6" ht="13">
      <c r="A774" s="66"/>
      <c r="B774" s="66"/>
      <c r="C774" s="66"/>
      <c r="E774" s="66"/>
      <c r="F774" s="66"/>
    </row>
    <row r="775" spans="1:6" ht="13">
      <c r="A775" s="66"/>
      <c r="B775" s="66"/>
      <c r="C775" s="66"/>
      <c r="E775" s="66"/>
      <c r="F775" s="66"/>
    </row>
    <row r="776" spans="1:6" ht="13">
      <c r="A776" s="66"/>
      <c r="B776" s="66"/>
      <c r="C776" s="66"/>
      <c r="E776" s="66"/>
      <c r="F776" s="66"/>
    </row>
    <row r="777" spans="1:6" ht="13">
      <c r="A777" s="66"/>
      <c r="B777" s="66"/>
      <c r="C777" s="66"/>
      <c r="E777" s="66"/>
      <c r="F777" s="66"/>
    </row>
    <row r="778" spans="1:6" ht="13">
      <c r="A778" s="66"/>
      <c r="B778" s="66"/>
      <c r="C778" s="66"/>
      <c r="E778" s="66"/>
      <c r="F778" s="66"/>
    </row>
    <row r="779" spans="1:6" ht="13">
      <c r="A779" s="66"/>
      <c r="B779" s="66"/>
      <c r="C779" s="66"/>
      <c r="E779" s="66"/>
      <c r="F779" s="66"/>
    </row>
    <row r="780" spans="1:6" ht="13">
      <c r="A780" s="66"/>
      <c r="B780" s="66"/>
      <c r="C780" s="66"/>
      <c r="E780" s="66"/>
      <c r="F780" s="66"/>
    </row>
    <row r="781" spans="1:6" ht="13">
      <c r="A781" s="66"/>
      <c r="B781" s="66"/>
      <c r="C781" s="66"/>
      <c r="E781" s="66"/>
      <c r="F781" s="66"/>
    </row>
    <row r="782" spans="1:6" ht="13">
      <c r="A782" s="66"/>
      <c r="B782" s="66"/>
      <c r="C782" s="66"/>
      <c r="E782" s="66"/>
      <c r="F782" s="66"/>
    </row>
    <row r="783" spans="1:6" ht="13">
      <c r="A783" s="66"/>
      <c r="B783" s="66"/>
      <c r="C783" s="66"/>
      <c r="E783" s="66"/>
      <c r="F783" s="66"/>
    </row>
    <row r="784" spans="1:6" ht="13">
      <c r="A784" s="66"/>
      <c r="B784" s="66"/>
      <c r="C784" s="66"/>
      <c r="E784" s="66"/>
      <c r="F784" s="66"/>
    </row>
    <row r="785" spans="1:6" ht="13">
      <c r="A785" s="66"/>
      <c r="B785" s="66"/>
      <c r="C785" s="66"/>
      <c r="E785" s="66"/>
      <c r="F785" s="66"/>
    </row>
    <row r="786" spans="1:6" ht="13">
      <c r="A786" s="66"/>
      <c r="B786" s="66"/>
      <c r="C786" s="66"/>
      <c r="E786" s="66"/>
      <c r="F786" s="66"/>
    </row>
    <row r="787" spans="1:6" ht="13">
      <c r="A787" s="66"/>
      <c r="B787" s="66"/>
      <c r="C787" s="66"/>
      <c r="E787" s="66"/>
      <c r="F787" s="66"/>
    </row>
    <row r="788" spans="1:6" ht="13">
      <c r="A788" s="66"/>
      <c r="B788" s="66"/>
      <c r="C788" s="66"/>
      <c r="E788" s="66"/>
      <c r="F788" s="66"/>
    </row>
    <row r="789" spans="1:6" ht="13">
      <c r="A789" s="66"/>
      <c r="B789" s="66"/>
      <c r="C789" s="66"/>
      <c r="E789" s="66"/>
      <c r="F789" s="66"/>
    </row>
    <row r="790" spans="1:6" ht="13">
      <c r="A790" s="66"/>
      <c r="B790" s="66"/>
      <c r="C790" s="66"/>
      <c r="E790" s="66"/>
      <c r="F790" s="66"/>
    </row>
    <row r="791" spans="1:6" ht="13">
      <c r="A791" s="66"/>
      <c r="B791" s="66"/>
      <c r="C791" s="66"/>
      <c r="E791" s="66"/>
      <c r="F791" s="66"/>
    </row>
    <row r="792" spans="1:6" ht="13">
      <c r="A792" s="66"/>
      <c r="B792" s="66"/>
      <c r="C792" s="66"/>
      <c r="E792" s="66"/>
      <c r="F792" s="66"/>
    </row>
    <row r="793" spans="1:6" ht="13">
      <c r="A793" s="66"/>
      <c r="B793" s="66"/>
      <c r="C793" s="66"/>
      <c r="E793" s="66"/>
      <c r="F793" s="66"/>
    </row>
    <row r="794" spans="1:6" ht="13">
      <c r="A794" s="66"/>
      <c r="B794" s="66"/>
      <c r="C794" s="66"/>
      <c r="E794" s="66"/>
      <c r="F794" s="66"/>
    </row>
    <row r="795" spans="1:6" ht="13">
      <c r="A795" s="66"/>
      <c r="B795" s="66"/>
      <c r="C795" s="66"/>
      <c r="E795" s="66"/>
      <c r="F795" s="66"/>
    </row>
    <row r="796" spans="1:6" ht="13">
      <c r="A796" s="66"/>
      <c r="B796" s="66"/>
      <c r="C796" s="66"/>
      <c r="E796" s="66"/>
      <c r="F796" s="66"/>
    </row>
    <row r="797" spans="1:6" ht="13">
      <c r="A797" s="66"/>
      <c r="B797" s="66"/>
      <c r="C797" s="66"/>
      <c r="E797" s="66"/>
      <c r="F797" s="66"/>
    </row>
    <row r="798" spans="1:6" ht="13">
      <c r="A798" s="66"/>
      <c r="B798" s="66"/>
      <c r="C798" s="66"/>
      <c r="E798" s="66"/>
      <c r="F798" s="66"/>
    </row>
    <row r="799" spans="1:6" ht="13">
      <c r="A799" s="66"/>
      <c r="B799" s="66"/>
      <c r="C799" s="66"/>
      <c r="E799" s="66"/>
      <c r="F799" s="66"/>
    </row>
    <row r="800" spans="1:6" ht="13">
      <c r="A800" s="66"/>
      <c r="B800" s="66"/>
      <c r="C800" s="66"/>
      <c r="E800" s="66"/>
      <c r="F800" s="66"/>
    </row>
    <row r="801" spans="1:6" ht="13">
      <c r="A801" s="66"/>
      <c r="B801" s="66"/>
      <c r="C801" s="66"/>
      <c r="E801" s="66"/>
      <c r="F801" s="66"/>
    </row>
    <row r="802" spans="1:6" ht="13">
      <c r="A802" s="66"/>
      <c r="B802" s="66"/>
      <c r="C802" s="66"/>
      <c r="E802" s="66"/>
      <c r="F802" s="66"/>
    </row>
    <row r="803" spans="1:6" ht="13">
      <c r="A803" s="66"/>
      <c r="B803" s="66"/>
      <c r="C803" s="66"/>
      <c r="E803" s="66"/>
      <c r="F803" s="66"/>
    </row>
    <row r="804" spans="1:6" ht="13">
      <c r="A804" s="66"/>
      <c r="B804" s="66"/>
      <c r="C804" s="66"/>
      <c r="E804" s="66"/>
      <c r="F804" s="66"/>
    </row>
    <row r="805" spans="1:6" ht="13">
      <c r="A805" s="66"/>
      <c r="B805" s="66"/>
      <c r="C805" s="66"/>
      <c r="E805" s="66"/>
      <c r="F805" s="66"/>
    </row>
    <row r="806" spans="1:6" ht="13">
      <c r="A806" s="66"/>
      <c r="B806" s="66"/>
      <c r="C806" s="66"/>
      <c r="E806" s="66"/>
      <c r="F806" s="66"/>
    </row>
    <row r="807" spans="1:6" ht="13">
      <c r="A807" s="66"/>
      <c r="B807" s="66"/>
      <c r="C807" s="66"/>
      <c r="E807" s="66"/>
      <c r="F807" s="66"/>
    </row>
    <row r="808" spans="1:6" ht="13">
      <c r="A808" s="66"/>
      <c r="B808" s="66"/>
      <c r="C808" s="66"/>
      <c r="E808" s="66"/>
      <c r="F808" s="66"/>
    </row>
    <row r="809" spans="1:6" ht="13">
      <c r="A809" s="66"/>
      <c r="B809" s="66"/>
      <c r="C809" s="66"/>
      <c r="E809" s="66"/>
      <c r="F809" s="66"/>
    </row>
    <row r="810" spans="1:6" ht="13">
      <c r="A810" s="66"/>
      <c r="B810" s="66"/>
      <c r="C810" s="66"/>
      <c r="E810" s="66"/>
      <c r="F810" s="66"/>
    </row>
    <row r="811" spans="1:6" ht="13">
      <c r="A811" s="66"/>
      <c r="B811" s="66"/>
      <c r="C811" s="66"/>
      <c r="E811" s="66"/>
      <c r="F811" s="66"/>
    </row>
    <row r="812" spans="1:6" ht="13">
      <c r="A812" s="66"/>
      <c r="B812" s="66"/>
      <c r="C812" s="66"/>
      <c r="E812" s="66"/>
      <c r="F812" s="66"/>
    </row>
    <row r="813" spans="1:6" ht="13">
      <c r="A813" s="66"/>
      <c r="B813" s="66"/>
      <c r="C813" s="66"/>
      <c r="E813" s="66"/>
      <c r="F813" s="66"/>
    </row>
    <row r="814" spans="1:6" ht="13">
      <c r="A814" s="66"/>
      <c r="B814" s="66"/>
      <c r="C814" s="66"/>
      <c r="E814" s="66"/>
      <c r="F814" s="66"/>
    </row>
    <row r="815" spans="1:6" ht="13">
      <c r="A815" s="66"/>
      <c r="B815" s="66"/>
      <c r="C815" s="66"/>
      <c r="E815" s="66"/>
      <c r="F815" s="66"/>
    </row>
    <row r="816" spans="1:6" ht="13">
      <c r="A816" s="66"/>
      <c r="B816" s="66"/>
      <c r="C816" s="66"/>
      <c r="E816" s="66"/>
      <c r="F816" s="66"/>
    </row>
    <row r="817" spans="1:6" ht="13">
      <c r="A817" s="66"/>
      <c r="B817" s="66"/>
      <c r="C817" s="66"/>
      <c r="E817" s="66"/>
      <c r="F817" s="66"/>
    </row>
    <row r="818" spans="1:6" ht="13">
      <c r="A818" s="66"/>
      <c r="B818" s="66"/>
      <c r="C818" s="66"/>
      <c r="E818" s="66"/>
      <c r="F818" s="66"/>
    </row>
    <row r="819" spans="1:6" ht="13">
      <c r="A819" s="66"/>
      <c r="B819" s="66"/>
      <c r="C819" s="66"/>
      <c r="E819" s="66"/>
      <c r="F819" s="66"/>
    </row>
    <row r="820" spans="1:6" ht="13">
      <c r="A820" s="66"/>
      <c r="B820" s="66"/>
      <c r="C820" s="66"/>
      <c r="E820" s="66"/>
      <c r="F820" s="66"/>
    </row>
    <row r="821" spans="1:6" ht="13">
      <c r="A821" s="66"/>
      <c r="B821" s="66"/>
      <c r="C821" s="66"/>
      <c r="E821" s="66"/>
      <c r="F821" s="66"/>
    </row>
    <row r="822" spans="1:6" ht="13">
      <c r="A822" s="66"/>
      <c r="B822" s="66"/>
      <c r="C822" s="66"/>
      <c r="E822" s="66"/>
      <c r="F822" s="66"/>
    </row>
    <row r="823" spans="1:6" ht="13">
      <c r="A823" s="66"/>
      <c r="B823" s="66"/>
      <c r="C823" s="66"/>
      <c r="E823" s="66"/>
      <c r="F823" s="66"/>
    </row>
    <row r="824" spans="1:6" ht="13">
      <c r="A824" s="66"/>
      <c r="B824" s="66"/>
      <c r="C824" s="66"/>
      <c r="E824" s="66"/>
      <c r="F824" s="66"/>
    </row>
    <row r="825" spans="1:6" ht="13">
      <c r="A825" s="66"/>
      <c r="B825" s="66"/>
      <c r="C825" s="66"/>
      <c r="E825" s="66"/>
      <c r="F825" s="66"/>
    </row>
    <row r="826" spans="1:6" ht="13">
      <c r="A826" s="66"/>
      <c r="B826" s="66"/>
      <c r="C826" s="66"/>
      <c r="E826" s="66"/>
      <c r="F826" s="66"/>
    </row>
    <row r="827" spans="1:6" ht="13">
      <c r="A827" s="66"/>
      <c r="B827" s="66"/>
      <c r="C827" s="66"/>
      <c r="E827" s="66"/>
      <c r="F827" s="66"/>
    </row>
    <row r="828" spans="1:6" ht="13">
      <c r="A828" s="66"/>
      <c r="B828" s="66"/>
      <c r="C828" s="66"/>
      <c r="E828" s="66"/>
      <c r="F828" s="66"/>
    </row>
    <row r="829" spans="1:6" ht="13">
      <c r="A829" s="66"/>
      <c r="B829" s="66"/>
      <c r="C829" s="66"/>
      <c r="E829" s="66"/>
      <c r="F829" s="66"/>
    </row>
    <row r="830" spans="1:6" ht="13">
      <c r="A830" s="66"/>
      <c r="B830" s="66"/>
      <c r="C830" s="66"/>
      <c r="E830" s="66"/>
      <c r="F830" s="66"/>
    </row>
    <row r="831" spans="1:6" ht="13">
      <c r="A831" s="66"/>
      <c r="B831" s="66"/>
      <c r="C831" s="66"/>
      <c r="E831" s="66"/>
      <c r="F831" s="66"/>
    </row>
    <row r="832" spans="1:6" ht="13">
      <c r="A832" s="66"/>
      <c r="B832" s="66"/>
      <c r="C832" s="66"/>
      <c r="E832" s="66"/>
      <c r="F832" s="66"/>
    </row>
    <row r="833" spans="1:6" ht="13">
      <c r="A833" s="66"/>
      <c r="B833" s="66"/>
      <c r="C833" s="66"/>
      <c r="E833" s="66"/>
      <c r="F833" s="66"/>
    </row>
    <row r="834" spans="1:6" ht="13">
      <c r="A834" s="66"/>
      <c r="B834" s="66"/>
      <c r="C834" s="66"/>
      <c r="E834" s="66"/>
      <c r="F834" s="66"/>
    </row>
    <row r="835" spans="1:6" ht="13">
      <c r="A835" s="66"/>
      <c r="B835" s="66"/>
      <c r="C835" s="66"/>
      <c r="E835" s="66"/>
      <c r="F835" s="66"/>
    </row>
    <row r="836" spans="1:6" ht="13">
      <c r="A836" s="66"/>
      <c r="B836" s="66"/>
      <c r="C836" s="66"/>
      <c r="E836" s="66"/>
      <c r="F836" s="66"/>
    </row>
    <row r="837" spans="1:6" ht="13">
      <c r="A837" s="66"/>
      <c r="B837" s="66"/>
      <c r="C837" s="66"/>
      <c r="E837" s="66"/>
      <c r="F837" s="66"/>
    </row>
    <row r="838" spans="1:6" ht="13">
      <c r="A838" s="66"/>
      <c r="B838" s="66"/>
      <c r="C838" s="66"/>
      <c r="E838" s="66"/>
      <c r="F838" s="66"/>
    </row>
    <row r="839" spans="1:6" ht="13">
      <c r="A839" s="66"/>
      <c r="B839" s="66"/>
      <c r="C839" s="66"/>
      <c r="E839" s="66"/>
      <c r="F839" s="66"/>
    </row>
    <row r="840" spans="1:6" ht="13">
      <c r="A840" s="66"/>
      <c r="B840" s="66"/>
      <c r="C840" s="66"/>
      <c r="E840" s="66"/>
      <c r="F840" s="66"/>
    </row>
    <row r="841" spans="1:6" ht="13">
      <c r="A841" s="66"/>
      <c r="B841" s="66"/>
      <c r="C841" s="66"/>
      <c r="E841" s="66"/>
      <c r="F841" s="66"/>
    </row>
    <row r="842" spans="1:6" ht="13">
      <c r="A842" s="66"/>
      <c r="B842" s="66"/>
      <c r="C842" s="66"/>
      <c r="E842" s="66"/>
      <c r="F842" s="66"/>
    </row>
    <row r="843" spans="1:6" ht="13">
      <c r="A843" s="66"/>
      <c r="B843" s="66"/>
      <c r="C843" s="66"/>
      <c r="E843" s="66"/>
      <c r="F843" s="66"/>
    </row>
    <row r="844" spans="1:6" ht="13">
      <c r="A844" s="66"/>
      <c r="B844" s="66"/>
      <c r="C844" s="66"/>
      <c r="E844" s="66"/>
      <c r="F844" s="66"/>
    </row>
    <row r="845" spans="1:6" ht="13">
      <c r="A845" s="66"/>
      <c r="B845" s="66"/>
      <c r="C845" s="66"/>
      <c r="E845" s="66"/>
      <c r="F845" s="66"/>
    </row>
    <row r="846" spans="1:6" ht="13">
      <c r="A846" s="66"/>
      <c r="B846" s="66"/>
      <c r="C846" s="66"/>
      <c r="E846" s="66"/>
      <c r="F846" s="66"/>
    </row>
    <row r="847" spans="1:6" ht="13">
      <c r="A847" s="66"/>
      <c r="B847" s="66"/>
      <c r="C847" s="66"/>
      <c r="E847" s="66"/>
      <c r="F847" s="66"/>
    </row>
    <row r="848" spans="1:6" ht="13">
      <c r="A848" s="66"/>
      <c r="B848" s="66"/>
      <c r="C848" s="66"/>
      <c r="E848" s="66"/>
      <c r="F848" s="66"/>
    </row>
    <row r="849" spans="1:6" ht="13">
      <c r="A849" s="66"/>
      <c r="B849" s="66"/>
      <c r="C849" s="66"/>
      <c r="E849" s="66"/>
      <c r="F849" s="66"/>
    </row>
    <row r="850" spans="1:6" ht="13">
      <c r="A850" s="66"/>
      <c r="B850" s="66"/>
      <c r="C850" s="66"/>
      <c r="E850" s="66"/>
      <c r="F850" s="66"/>
    </row>
    <row r="851" spans="1:6" ht="13">
      <c r="A851" s="66"/>
      <c r="B851" s="66"/>
      <c r="C851" s="66"/>
      <c r="E851" s="66"/>
      <c r="F851" s="66"/>
    </row>
    <row r="852" spans="1:6" ht="13">
      <c r="A852" s="66"/>
      <c r="B852" s="66"/>
      <c r="C852" s="66"/>
      <c r="E852" s="66"/>
      <c r="F852" s="66"/>
    </row>
    <row r="853" spans="1:6" ht="13">
      <c r="A853" s="66"/>
      <c r="B853" s="66"/>
      <c r="C853" s="66"/>
      <c r="E853" s="66"/>
      <c r="F853" s="66"/>
    </row>
    <row r="854" spans="1:6" ht="13">
      <c r="A854" s="66"/>
      <c r="B854" s="66"/>
      <c r="C854" s="66"/>
      <c r="E854" s="66"/>
      <c r="F854" s="66"/>
    </row>
    <row r="855" spans="1:6" ht="13">
      <c r="A855" s="66"/>
      <c r="B855" s="66"/>
      <c r="C855" s="66"/>
      <c r="E855" s="66"/>
      <c r="F855" s="66"/>
    </row>
    <row r="856" spans="1:6" ht="13">
      <c r="A856" s="66"/>
      <c r="B856" s="66"/>
      <c r="C856" s="66"/>
      <c r="E856" s="66"/>
      <c r="F856" s="66"/>
    </row>
    <row r="857" spans="1:6" ht="13">
      <c r="A857" s="66"/>
      <c r="B857" s="66"/>
      <c r="C857" s="66"/>
      <c r="E857" s="66"/>
      <c r="F857" s="66"/>
    </row>
    <row r="858" spans="1:6" ht="13">
      <c r="A858" s="66"/>
      <c r="B858" s="66"/>
      <c r="C858" s="66"/>
      <c r="E858" s="66"/>
      <c r="F858" s="66"/>
    </row>
    <row r="859" spans="1:6" ht="13">
      <c r="A859" s="66"/>
      <c r="B859" s="66"/>
      <c r="C859" s="66"/>
      <c r="E859" s="66"/>
      <c r="F859" s="66"/>
    </row>
    <row r="860" spans="1:6" ht="13">
      <c r="A860" s="66"/>
      <c r="B860" s="66"/>
      <c r="C860" s="66"/>
      <c r="E860" s="66"/>
      <c r="F860" s="66"/>
    </row>
    <row r="861" spans="1:6" ht="13">
      <c r="A861" s="66"/>
      <c r="B861" s="66"/>
      <c r="C861" s="66"/>
      <c r="E861" s="66"/>
      <c r="F861" s="66"/>
    </row>
    <row r="862" spans="1:6" ht="13">
      <c r="A862" s="66"/>
      <c r="B862" s="66"/>
      <c r="C862" s="66"/>
      <c r="E862" s="66"/>
      <c r="F862" s="66"/>
    </row>
    <row r="863" spans="1:6" ht="13">
      <c r="A863" s="66"/>
      <c r="B863" s="66"/>
      <c r="C863" s="66"/>
      <c r="E863" s="66"/>
      <c r="F863" s="66"/>
    </row>
    <row r="864" spans="1:6" ht="13">
      <c r="A864" s="66"/>
      <c r="B864" s="66"/>
      <c r="C864" s="66"/>
      <c r="E864" s="66"/>
      <c r="F864" s="66"/>
    </row>
    <row r="865" spans="1:6" ht="13">
      <c r="A865" s="66"/>
      <c r="B865" s="66"/>
      <c r="C865" s="66"/>
      <c r="E865" s="66"/>
      <c r="F865" s="66"/>
    </row>
    <row r="866" spans="1:6" ht="13">
      <c r="A866" s="66"/>
      <c r="B866" s="66"/>
      <c r="C866" s="66"/>
      <c r="E866" s="66"/>
      <c r="F866" s="66"/>
    </row>
    <row r="867" spans="1:6" ht="13">
      <c r="A867" s="66"/>
      <c r="B867" s="66"/>
      <c r="C867" s="66"/>
      <c r="E867" s="66"/>
      <c r="F867" s="66"/>
    </row>
    <row r="868" spans="1:6" ht="13">
      <c r="A868" s="66"/>
      <c r="B868" s="66"/>
      <c r="C868" s="66"/>
      <c r="E868" s="66"/>
      <c r="F868" s="66"/>
    </row>
    <row r="869" spans="1:6" ht="13">
      <c r="A869" s="66"/>
      <c r="B869" s="66"/>
      <c r="C869" s="66"/>
      <c r="E869" s="66"/>
      <c r="F869" s="66"/>
    </row>
    <row r="870" spans="1:6" ht="13">
      <c r="A870" s="66"/>
      <c r="B870" s="66"/>
      <c r="C870" s="66"/>
      <c r="E870" s="66"/>
      <c r="F870" s="66"/>
    </row>
    <row r="871" spans="1:6" ht="13">
      <c r="A871" s="66"/>
      <c r="B871" s="66"/>
      <c r="C871" s="66"/>
      <c r="E871" s="66"/>
      <c r="F871" s="66"/>
    </row>
    <row r="872" spans="1:6" ht="13">
      <c r="A872" s="66"/>
      <c r="B872" s="66"/>
      <c r="C872" s="66"/>
      <c r="E872" s="66"/>
      <c r="F872" s="66"/>
    </row>
    <row r="873" spans="1:6" ht="13">
      <c r="A873" s="66"/>
      <c r="B873" s="66"/>
      <c r="C873" s="66"/>
      <c r="E873" s="66"/>
      <c r="F873" s="66"/>
    </row>
    <row r="874" spans="1:6" ht="13">
      <c r="A874" s="66"/>
      <c r="B874" s="66"/>
      <c r="C874" s="66"/>
      <c r="E874" s="66"/>
      <c r="F874" s="66"/>
    </row>
    <row r="875" spans="1:6" ht="13">
      <c r="A875" s="66"/>
      <c r="B875" s="66"/>
      <c r="C875" s="66"/>
      <c r="E875" s="66"/>
      <c r="F875" s="66"/>
    </row>
    <row r="876" spans="1:6" ht="13">
      <c r="A876" s="66"/>
      <c r="B876" s="66"/>
      <c r="C876" s="66"/>
      <c r="E876" s="66"/>
      <c r="F876" s="66"/>
    </row>
    <row r="877" spans="1:6" ht="13">
      <c r="A877" s="66"/>
      <c r="B877" s="66"/>
      <c r="C877" s="66"/>
      <c r="E877" s="66"/>
      <c r="F877" s="66"/>
    </row>
    <row r="878" spans="1:6" ht="13">
      <c r="A878" s="66"/>
      <c r="B878" s="66"/>
      <c r="C878" s="66"/>
      <c r="E878" s="66"/>
      <c r="F878" s="66"/>
    </row>
    <row r="879" spans="1:6" ht="13">
      <c r="A879" s="66"/>
      <c r="B879" s="66"/>
      <c r="C879" s="66"/>
      <c r="E879" s="66"/>
      <c r="F879" s="66"/>
    </row>
    <row r="880" spans="1:6" ht="13">
      <c r="A880" s="66"/>
      <c r="B880" s="66"/>
      <c r="C880" s="66"/>
      <c r="E880" s="66"/>
      <c r="F880" s="66"/>
    </row>
    <row r="881" spans="1:6" ht="13">
      <c r="A881" s="66"/>
      <c r="B881" s="66"/>
      <c r="C881" s="66"/>
      <c r="E881" s="66"/>
      <c r="F881" s="66"/>
    </row>
    <row r="882" spans="1:6" ht="13">
      <c r="A882" s="66"/>
      <c r="B882" s="66"/>
      <c r="C882" s="66"/>
      <c r="E882" s="66"/>
      <c r="F882" s="66"/>
    </row>
    <row r="883" spans="1:6" ht="13">
      <c r="A883" s="66"/>
      <c r="B883" s="66"/>
      <c r="C883" s="66"/>
      <c r="E883" s="66"/>
      <c r="F883" s="66"/>
    </row>
    <row r="884" spans="1:6" ht="13">
      <c r="A884" s="66"/>
      <c r="B884" s="66"/>
      <c r="C884" s="66"/>
      <c r="E884" s="66"/>
      <c r="F884" s="66"/>
    </row>
    <row r="885" spans="1:6" ht="13">
      <c r="A885" s="66"/>
      <c r="B885" s="66"/>
      <c r="C885" s="66"/>
      <c r="E885" s="66"/>
      <c r="F885" s="66"/>
    </row>
    <row r="886" spans="1:6" ht="13">
      <c r="A886" s="66"/>
      <c r="B886" s="66"/>
      <c r="C886" s="66"/>
      <c r="E886" s="66"/>
      <c r="F886" s="66"/>
    </row>
    <row r="887" spans="1:6" ht="13">
      <c r="A887" s="66"/>
      <c r="B887" s="66"/>
      <c r="C887" s="66"/>
      <c r="E887" s="66"/>
      <c r="F887" s="66"/>
    </row>
    <row r="888" spans="1:6" ht="13">
      <c r="A888" s="66"/>
      <c r="B888" s="66"/>
      <c r="C888" s="66"/>
      <c r="E888" s="66"/>
      <c r="F888" s="66"/>
    </row>
    <row r="889" spans="1:6" ht="13">
      <c r="A889" s="66"/>
      <c r="B889" s="66"/>
      <c r="C889" s="66"/>
      <c r="E889" s="66"/>
      <c r="F889" s="66"/>
    </row>
    <row r="890" spans="1:6" ht="13">
      <c r="A890" s="66"/>
      <c r="B890" s="66"/>
      <c r="C890" s="66"/>
      <c r="E890" s="66"/>
      <c r="F890" s="66"/>
    </row>
    <row r="891" spans="1:6" ht="13">
      <c r="A891" s="66"/>
      <c r="B891" s="66"/>
      <c r="C891" s="66"/>
      <c r="E891" s="66"/>
      <c r="F891" s="66"/>
    </row>
    <row r="892" spans="1:6" ht="13">
      <c r="A892" s="66"/>
      <c r="B892" s="66"/>
      <c r="C892" s="66"/>
      <c r="E892" s="66"/>
      <c r="F892" s="66"/>
    </row>
    <row r="893" spans="1:6" ht="13">
      <c r="A893" s="66"/>
      <c r="B893" s="66"/>
      <c r="C893" s="66"/>
      <c r="E893" s="66"/>
      <c r="F893" s="66"/>
    </row>
    <row r="894" spans="1:6" ht="13">
      <c r="A894" s="66"/>
      <c r="B894" s="66"/>
      <c r="C894" s="66"/>
      <c r="E894" s="66"/>
      <c r="F894" s="66"/>
    </row>
    <row r="895" spans="1:6" ht="13">
      <c r="A895" s="66"/>
      <c r="B895" s="66"/>
      <c r="C895" s="66"/>
      <c r="E895" s="66"/>
      <c r="F895" s="66"/>
    </row>
    <row r="896" spans="1:6" ht="13">
      <c r="A896" s="66"/>
      <c r="B896" s="66"/>
      <c r="C896" s="66"/>
      <c r="E896" s="66"/>
      <c r="F896" s="66"/>
    </row>
    <row r="897" spans="1:6" ht="13">
      <c r="A897" s="66"/>
      <c r="B897" s="66"/>
      <c r="C897" s="66"/>
      <c r="E897" s="66"/>
      <c r="F897" s="66"/>
    </row>
    <row r="898" spans="1:6" ht="13">
      <c r="A898" s="66"/>
      <c r="B898" s="66"/>
      <c r="C898" s="66"/>
      <c r="E898" s="66"/>
      <c r="F898" s="66"/>
    </row>
    <row r="899" spans="1:6" ht="13">
      <c r="A899" s="66"/>
      <c r="B899" s="66"/>
      <c r="C899" s="66"/>
      <c r="E899" s="66"/>
      <c r="F899" s="66"/>
    </row>
    <row r="900" spans="1:6" ht="13">
      <c r="A900" s="66"/>
      <c r="B900" s="66"/>
      <c r="C900" s="66"/>
      <c r="E900" s="66"/>
      <c r="F900" s="66"/>
    </row>
    <row r="901" spans="1:6" ht="13">
      <c r="A901" s="66"/>
      <c r="B901" s="66"/>
      <c r="C901" s="66"/>
      <c r="E901" s="66"/>
      <c r="F901" s="66"/>
    </row>
    <row r="902" spans="1:6" ht="13">
      <c r="A902" s="66"/>
      <c r="B902" s="66"/>
      <c r="C902" s="66"/>
      <c r="E902" s="66"/>
      <c r="F902" s="66"/>
    </row>
    <row r="903" spans="1:6" ht="13">
      <c r="A903" s="66"/>
      <c r="B903" s="66"/>
      <c r="C903" s="66"/>
      <c r="E903" s="66"/>
      <c r="F903" s="66"/>
    </row>
    <row r="904" spans="1:6" ht="13">
      <c r="A904" s="66"/>
      <c r="B904" s="66"/>
      <c r="C904" s="66"/>
      <c r="E904" s="66"/>
      <c r="F904" s="66"/>
    </row>
    <row r="905" spans="1:6" ht="13">
      <c r="A905" s="66"/>
      <c r="B905" s="66"/>
      <c r="C905" s="66"/>
      <c r="E905" s="66"/>
      <c r="F905" s="66"/>
    </row>
    <row r="906" spans="1:6" ht="13">
      <c r="A906" s="66"/>
      <c r="B906" s="66"/>
      <c r="C906" s="66"/>
      <c r="E906" s="66"/>
      <c r="F906" s="66"/>
    </row>
    <row r="907" spans="1:6" ht="13">
      <c r="A907" s="66"/>
      <c r="B907" s="66"/>
      <c r="C907" s="66"/>
      <c r="E907" s="66"/>
      <c r="F907" s="66"/>
    </row>
    <row r="908" spans="1:6" ht="13">
      <c r="A908" s="66"/>
      <c r="B908" s="66"/>
      <c r="C908" s="66"/>
      <c r="E908" s="66"/>
      <c r="F908" s="66"/>
    </row>
    <row r="909" spans="1:6" ht="13">
      <c r="A909" s="66"/>
      <c r="B909" s="66"/>
      <c r="C909" s="66"/>
      <c r="E909" s="66"/>
      <c r="F909" s="66"/>
    </row>
    <row r="910" spans="1:6" ht="13">
      <c r="A910" s="66"/>
      <c r="B910" s="66"/>
      <c r="C910" s="66"/>
      <c r="E910" s="66"/>
      <c r="F910" s="66"/>
    </row>
    <row r="911" spans="1:6" ht="13">
      <c r="A911" s="66"/>
      <c r="B911" s="66"/>
      <c r="C911" s="66"/>
      <c r="E911" s="66"/>
      <c r="F911" s="66"/>
    </row>
    <row r="912" spans="1:6" ht="13">
      <c r="A912" s="66"/>
      <c r="B912" s="66"/>
      <c r="C912" s="66"/>
      <c r="E912" s="66"/>
      <c r="F912" s="66"/>
    </row>
    <row r="913" spans="1:6" ht="13">
      <c r="A913" s="66"/>
      <c r="B913" s="66"/>
      <c r="C913" s="66"/>
      <c r="E913" s="66"/>
      <c r="F913" s="66"/>
    </row>
    <row r="914" spans="1:6" ht="13">
      <c r="A914" s="66"/>
      <c r="B914" s="66"/>
      <c r="C914" s="66"/>
      <c r="E914" s="66"/>
      <c r="F914" s="66"/>
    </row>
    <row r="915" spans="1:6" ht="13">
      <c r="A915" s="66"/>
      <c r="B915" s="66"/>
      <c r="C915" s="66"/>
      <c r="E915" s="66"/>
      <c r="F915" s="66"/>
    </row>
    <row r="916" spans="1:6" ht="13">
      <c r="A916" s="66"/>
      <c r="B916" s="66"/>
      <c r="C916" s="66"/>
      <c r="E916" s="66"/>
      <c r="F916" s="66"/>
    </row>
    <row r="917" spans="1:6" ht="13">
      <c r="A917" s="66"/>
      <c r="B917" s="66"/>
      <c r="C917" s="66"/>
      <c r="E917" s="66"/>
      <c r="F917" s="66"/>
    </row>
    <row r="918" spans="1:6" ht="13">
      <c r="A918" s="66"/>
      <c r="B918" s="66"/>
      <c r="C918" s="66"/>
      <c r="E918" s="66"/>
      <c r="F918" s="66"/>
    </row>
    <row r="919" spans="1:6" ht="13">
      <c r="A919" s="66"/>
      <c r="B919" s="66"/>
      <c r="C919" s="66"/>
      <c r="E919" s="66"/>
      <c r="F919" s="66"/>
    </row>
    <row r="920" spans="1:6" ht="13">
      <c r="A920" s="66"/>
      <c r="B920" s="66"/>
      <c r="C920" s="66"/>
      <c r="E920" s="66"/>
      <c r="F920" s="66"/>
    </row>
    <row r="921" spans="1:6" ht="13">
      <c r="A921" s="66"/>
      <c r="B921" s="66"/>
      <c r="C921" s="66"/>
      <c r="E921" s="66"/>
      <c r="F921" s="66"/>
    </row>
    <row r="922" spans="1:6" ht="13">
      <c r="A922" s="66"/>
      <c r="B922" s="66"/>
      <c r="C922" s="66"/>
      <c r="E922" s="66"/>
      <c r="F922" s="66"/>
    </row>
    <row r="923" spans="1:6" ht="13">
      <c r="A923" s="66"/>
      <c r="B923" s="66"/>
      <c r="C923" s="66"/>
      <c r="E923" s="66"/>
      <c r="F923" s="66"/>
    </row>
    <row r="924" spans="1:6" ht="13">
      <c r="A924" s="66"/>
      <c r="B924" s="66"/>
      <c r="C924" s="66"/>
      <c r="E924" s="66"/>
      <c r="F924" s="66"/>
    </row>
    <row r="925" spans="1:6" ht="13">
      <c r="A925" s="66"/>
      <c r="B925" s="66"/>
      <c r="C925" s="66"/>
      <c r="E925" s="66"/>
      <c r="F925" s="66"/>
    </row>
    <row r="926" spans="1:6" ht="13">
      <c r="A926" s="66"/>
      <c r="B926" s="66"/>
      <c r="C926" s="66"/>
      <c r="E926" s="66"/>
      <c r="F926" s="66"/>
    </row>
    <row r="927" spans="1:6" ht="13">
      <c r="A927" s="66"/>
      <c r="B927" s="66"/>
      <c r="C927" s="66"/>
      <c r="E927" s="66"/>
      <c r="F927" s="66"/>
    </row>
    <row r="928" spans="1:6" ht="13">
      <c r="A928" s="66"/>
      <c r="B928" s="66"/>
      <c r="C928" s="66"/>
      <c r="E928" s="66"/>
      <c r="F928" s="66"/>
    </row>
    <row r="929" spans="1:6" ht="13">
      <c r="A929" s="66"/>
      <c r="B929" s="66"/>
      <c r="C929" s="66"/>
      <c r="E929" s="66"/>
      <c r="F929" s="66"/>
    </row>
    <row r="930" spans="1:6" ht="13">
      <c r="A930" s="66"/>
      <c r="B930" s="66"/>
      <c r="C930" s="66"/>
      <c r="E930" s="66"/>
      <c r="F930" s="66"/>
    </row>
    <row r="931" spans="1:6" ht="13">
      <c r="A931" s="66"/>
      <c r="B931" s="66"/>
      <c r="C931" s="66"/>
      <c r="E931" s="66"/>
      <c r="F931" s="66"/>
    </row>
    <row r="932" spans="1:6" ht="13">
      <c r="A932" s="66"/>
      <c r="B932" s="66"/>
      <c r="C932" s="66"/>
      <c r="E932" s="66"/>
      <c r="F932" s="66"/>
    </row>
    <row r="933" spans="1:6" ht="13">
      <c r="A933" s="66"/>
      <c r="B933" s="66"/>
      <c r="C933" s="66"/>
      <c r="E933" s="66"/>
      <c r="F933" s="66"/>
    </row>
    <row r="934" spans="1:6" ht="13">
      <c r="A934" s="66"/>
      <c r="B934" s="66"/>
      <c r="C934" s="66"/>
      <c r="E934" s="66"/>
      <c r="F934" s="66"/>
    </row>
    <row r="935" spans="1:6" ht="13">
      <c r="A935" s="66"/>
      <c r="B935" s="66"/>
      <c r="C935" s="66"/>
      <c r="E935" s="66"/>
      <c r="F935" s="66"/>
    </row>
    <row r="936" spans="1:6" ht="13">
      <c r="A936" s="66"/>
      <c r="B936" s="66"/>
      <c r="C936" s="66"/>
      <c r="E936" s="66"/>
      <c r="F936" s="66"/>
    </row>
    <row r="937" spans="1:6" ht="13">
      <c r="A937" s="66"/>
      <c r="B937" s="66"/>
      <c r="C937" s="66"/>
      <c r="E937" s="66"/>
      <c r="F937" s="66"/>
    </row>
    <row r="938" spans="1:6" ht="13">
      <c r="A938" s="66"/>
      <c r="B938" s="66"/>
      <c r="C938" s="66"/>
      <c r="E938" s="66"/>
      <c r="F938" s="66"/>
    </row>
    <row r="939" spans="1:6" ht="13">
      <c r="A939" s="66"/>
      <c r="B939" s="66"/>
      <c r="C939" s="66"/>
      <c r="E939" s="66"/>
      <c r="F939" s="66"/>
    </row>
    <row r="940" spans="1:6" ht="13">
      <c r="A940" s="66"/>
      <c r="B940" s="66"/>
      <c r="C940" s="66"/>
      <c r="E940" s="66"/>
      <c r="F940" s="66"/>
    </row>
    <row r="941" spans="1:6" ht="13">
      <c r="A941" s="66"/>
      <c r="B941" s="66"/>
      <c r="C941" s="66"/>
      <c r="E941" s="66"/>
      <c r="F941" s="66"/>
    </row>
    <row r="942" spans="1:6" ht="13">
      <c r="A942" s="66"/>
      <c r="B942" s="66"/>
      <c r="C942" s="66"/>
      <c r="E942" s="66"/>
      <c r="F942" s="66"/>
    </row>
    <row r="943" spans="1:6" ht="13">
      <c r="A943" s="66"/>
      <c r="B943" s="66"/>
      <c r="C943" s="66"/>
      <c r="E943" s="66"/>
      <c r="F943" s="66"/>
    </row>
    <row r="944" spans="1:6" ht="13">
      <c r="A944" s="66"/>
      <c r="B944" s="66"/>
      <c r="C944" s="66"/>
      <c r="E944" s="66"/>
      <c r="F944" s="66"/>
    </row>
    <row r="945" spans="1:6" ht="13">
      <c r="A945" s="66"/>
      <c r="B945" s="66"/>
      <c r="C945" s="66"/>
      <c r="E945" s="66"/>
      <c r="F945" s="66"/>
    </row>
    <row r="946" spans="1:6" ht="13">
      <c r="A946" s="66"/>
      <c r="B946" s="66"/>
      <c r="C946" s="66"/>
      <c r="E946" s="66"/>
      <c r="F946" s="66"/>
    </row>
    <row r="947" spans="1:6" ht="13">
      <c r="A947" s="66"/>
      <c r="B947" s="66"/>
      <c r="C947" s="66"/>
      <c r="E947" s="66"/>
      <c r="F947" s="66"/>
    </row>
    <row r="948" spans="1:6" ht="13">
      <c r="A948" s="66"/>
      <c r="B948" s="66"/>
      <c r="C948" s="66"/>
      <c r="E948" s="66"/>
      <c r="F948" s="66"/>
    </row>
    <row r="949" spans="1:6" ht="13">
      <c r="A949" s="66"/>
      <c r="B949" s="66"/>
      <c r="C949" s="66"/>
      <c r="E949" s="66"/>
      <c r="F949" s="66"/>
    </row>
    <row r="950" spans="1:6" ht="13">
      <c r="A950" s="66"/>
      <c r="B950" s="66"/>
      <c r="C950" s="66"/>
      <c r="E950" s="66"/>
      <c r="F950" s="66"/>
    </row>
    <row r="951" spans="1:6" ht="13">
      <c r="A951" s="66"/>
      <c r="B951" s="66"/>
      <c r="C951" s="66"/>
      <c r="E951" s="66"/>
      <c r="F951" s="66"/>
    </row>
    <row r="952" spans="1:6" ht="13">
      <c r="A952" s="66"/>
      <c r="B952" s="66"/>
      <c r="C952" s="66"/>
      <c r="E952" s="66"/>
      <c r="F952" s="66"/>
    </row>
    <row r="953" spans="1:6" ht="13">
      <c r="A953" s="66"/>
      <c r="B953" s="66"/>
      <c r="C953" s="66"/>
      <c r="E953" s="66"/>
      <c r="F953" s="66"/>
    </row>
    <row r="954" spans="1:6" ht="13">
      <c r="A954" s="66"/>
      <c r="B954" s="66"/>
      <c r="C954" s="66"/>
      <c r="E954" s="66"/>
      <c r="F954" s="66"/>
    </row>
    <row r="955" spans="1:6" ht="13">
      <c r="A955" s="66"/>
      <c r="B955" s="66"/>
      <c r="C955" s="66"/>
      <c r="E955" s="66"/>
      <c r="F955" s="66"/>
    </row>
    <row r="956" spans="1:6" ht="13">
      <c r="A956" s="66"/>
      <c r="B956" s="66"/>
      <c r="C956" s="66"/>
      <c r="E956" s="66"/>
      <c r="F956" s="66"/>
    </row>
    <row r="957" spans="1:6" ht="13">
      <c r="A957" s="66"/>
      <c r="B957" s="66"/>
      <c r="C957" s="66"/>
      <c r="E957" s="66"/>
      <c r="F957" s="66"/>
    </row>
    <row r="958" spans="1:6" ht="13">
      <c r="A958" s="66"/>
      <c r="B958" s="66"/>
      <c r="C958" s="66"/>
      <c r="E958" s="66"/>
      <c r="F958" s="66"/>
    </row>
    <row r="959" spans="1:6" ht="13">
      <c r="A959" s="66"/>
      <c r="B959" s="66"/>
      <c r="C959" s="66"/>
      <c r="E959" s="66"/>
      <c r="F959" s="66"/>
    </row>
    <row r="960" spans="1:6" ht="13">
      <c r="A960" s="66"/>
      <c r="B960" s="66"/>
      <c r="C960" s="66"/>
      <c r="E960" s="66"/>
      <c r="F960" s="66"/>
    </row>
    <row r="961" spans="1:6" ht="13">
      <c r="A961" s="66"/>
      <c r="B961" s="66"/>
      <c r="C961" s="66"/>
      <c r="E961" s="66"/>
      <c r="F961" s="66"/>
    </row>
    <row r="962" spans="1:6" ht="13">
      <c r="A962" s="66"/>
      <c r="B962" s="66"/>
      <c r="C962" s="66"/>
      <c r="E962" s="66"/>
      <c r="F962" s="66"/>
    </row>
    <row r="963" spans="1:6" ht="13">
      <c r="A963" s="66"/>
      <c r="B963" s="66"/>
      <c r="C963" s="66"/>
      <c r="E963" s="66"/>
      <c r="F963" s="66"/>
    </row>
    <row r="964" spans="1:6" ht="13">
      <c r="A964" s="66"/>
      <c r="B964" s="66"/>
      <c r="C964" s="66"/>
      <c r="E964" s="66"/>
      <c r="F964" s="66"/>
    </row>
    <row r="965" spans="1:6" ht="13">
      <c r="A965" s="66"/>
      <c r="B965" s="66"/>
      <c r="C965" s="66"/>
      <c r="E965" s="66"/>
      <c r="F965" s="66"/>
    </row>
    <row r="966" spans="1:6" ht="13">
      <c r="A966" s="66"/>
      <c r="B966" s="66"/>
      <c r="C966" s="66"/>
      <c r="E966" s="66"/>
      <c r="F966" s="66"/>
    </row>
    <row r="967" spans="1:6" ht="13">
      <c r="A967" s="66"/>
      <c r="B967" s="66"/>
      <c r="C967" s="66"/>
      <c r="E967" s="66"/>
      <c r="F967" s="66"/>
    </row>
    <row r="968" spans="1:6" ht="13">
      <c r="A968" s="66"/>
      <c r="B968" s="66"/>
      <c r="C968" s="66"/>
      <c r="E968" s="66"/>
      <c r="F968" s="66"/>
    </row>
    <row r="969" spans="1:6" ht="13">
      <c r="A969" s="66"/>
      <c r="B969" s="66"/>
      <c r="C969" s="66"/>
      <c r="E969" s="66"/>
      <c r="F969" s="66"/>
    </row>
    <row r="970" spans="1:6" ht="13">
      <c r="A970" s="66"/>
      <c r="B970" s="66"/>
      <c r="C970" s="66"/>
      <c r="E970" s="66"/>
      <c r="F970" s="66"/>
    </row>
    <row r="971" spans="1:6" ht="13">
      <c r="A971" s="66"/>
      <c r="B971" s="66"/>
      <c r="C971" s="66"/>
      <c r="E971" s="66"/>
      <c r="F971" s="66"/>
    </row>
    <row r="972" spans="1:6" ht="13">
      <c r="A972" s="66"/>
      <c r="B972" s="66"/>
      <c r="C972" s="66"/>
      <c r="E972" s="66"/>
      <c r="F972" s="66"/>
    </row>
    <row r="973" spans="1:6" ht="13">
      <c r="A973" s="66"/>
      <c r="B973" s="66"/>
      <c r="C973" s="66"/>
      <c r="E973" s="66"/>
      <c r="F973" s="66"/>
    </row>
    <row r="974" spans="1:6" ht="13">
      <c r="A974" s="66"/>
      <c r="B974" s="66"/>
      <c r="C974" s="66"/>
      <c r="E974" s="66"/>
      <c r="F974" s="66"/>
    </row>
    <row r="975" spans="1:6" ht="13">
      <c r="A975" s="66"/>
      <c r="B975" s="66"/>
      <c r="C975" s="66"/>
      <c r="E975" s="66"/>
      <c r="F975" s="66"/>
    </row>
    <row r="976" spans="1:6" ht="13">
      <c r="A976" s="66"/>
      <c r="B976" s="66"/>
      <c r="C976" s="66"/>
      <c r="E976" s="66"/>
      <c r="F976" s="66"/>
    </row>
    <row r="977" spans="1:6" ht="13">
      <c r="A977" s="66"/>
      <c r="B977" s="66"/>
      <c r="C977" s="66"/>
      <c r="E977" s="66"/>
      <c r="F977" s="66"/>
    </row>
    <row r="978" spans="1:6" ht="13">
      <c r="A978" s="66"/>
      <c r="B978" s="66"/>
      <c r="C978" s="66"/>
      <c r="E978" s="66"/>
      <c r="F978" s="66"/>
    </row>
    <row r="979" spans="1:6" ht="13">
      <c r="A979" s="66"/>
      <c r="B979" s="66"/>
      <c r="C979" s="66"/>
      <c r="E979" s="66"/>
      <c r="F979" s="66"/>
    </row>
    <row r="980" spans="1:6" ht="13">
      <c r="A980" s="66"/>
      <c r="B980" s="66"/>
      <c r="C980" s="66"/>
      <c r="E980" s="66"/>
      <c r="F980" s="66"/>
    </row>
    <row r="981" spans="1:6" ht="13">
      <c r="A981" s="66"/>
      <c r="B981" s="66"/>
      <c r="C981" s="66"/>
      <c r="E981" s="66"/>
      <c r="F981" s="66"/>
    </row>
    <row r="982" spans="1:6" ht="13">
      <c r="A982" s="66"/>
      <c r="B982" s="66"/>
      <c r="C982" s="66"/>
      <c r="E982" s="66"/>
      <c r="F982" s="66"/>
    </row>
    <row r="983" spans="1:6" ht="13">
      <c r="A983" s="66"/>
      <c r="B983" s="66"/>
      <c r="C983" s="66"/>
      <c r="E983" s="66"/>
      <c r="F983" s="66"/>
    </row>
    <row r="984" spans="1:6" ht="13">
      <c r="A984" s="66"/>
      <c r="B984" s="66"/>
      <c r="C984" s="66"/>
      <c r="E984" s="66"/>
      <c r="F984" s="66"/>
    </row>
    <row r="985" spans="1:6" ht="13">
      <c r="A985" s="66"/>
      <c r="B985" s="66"/>
      <c r="C985" s="66"/>
      <c r="E985" s="66"/>
      <c r="F985" s="66"/>
    </row>
    <row r="986" spans="1:6" ht="13">
      <c r="A986" s="66"/>
      <c r="B986" s="66"/>
      <c r="C986" s="66"/>
      <c r="E986" s="66"/>
      <c r="F986" s="66"/>
    </row>
    <row r="987" spans="1:6" ht="13">
      <c r="A987" s="66"/>
      <c r="B987" s="66"/>
      <c r="C987" s="66"/>
      <c r="E987" s="66"/>
      <c r="F987" s="66"/>
    </row>
    <row r="988" spans="1:6" ht="13">
      <c r="A988" s="66"/>
      <c r="B988" s="66"/>
      <c r="C988" s="66"/>
      <c r="E988" s="66"/>
      <c r="F988" s="66"/>
    </row>
    <row r="989" spans="1:6" ht="13">
      <c r="A989" s="66"/>
      <c r="B989" s="66"/>
      <c r="C989" s="66"/>
      <c r="E989" s="66"/>
      <c r="F989" s="66"/>
    </row>
    <row r="990" spans="1:6" ht="13">
      <c r="A990" s="66"/>
      <c r="B990" s="66"/>
      <c r="C990" s="66"/>
      <c r="E990" s="66"/>
      <c r="F990" s="66"/>
    </row>
    <row r="991" spans="1:6" ht="13">
      <c r="A991" s="66"/>
      <c r="B991" s="66"/>
      <c r="C991" s="66"/>
      <c r="E991" s="66"/>
      <c r="F991" s="66"/>
    </row>
    <row r="992" spans="1:6" ht="13">
      <c r="A992" s="66"/>
      <c r="B992" s="66"/>
      <c r="C992" s="66"/>
      <c r="E992" s="66"/>
      <c r="F992" s="66"/>
    </row>
    <row r="993" spans="1:6" ht="13">
      <c r="A993" s="66"/>
      <c r="B993" s="66"/>
      <c r="C993" s="66"/>
      <c r="E993" s="66"/>
      <c r="F993" s="66"/>
    </row>
    <row r="994" spans="1:6" ht="13">
      <c r="A994" s="66"/>
      <c r="B994" s="66"/>
      <c r="C994" s="66"/>
      <c r="E994" s="66"/>
      <c r="F994" s="66"/>
    </row>
    <row r="995" spans="1:6" ht="13">
      <c r="A995" s="66"/>
      <c r="B995" s="66"/>
      <c r="C995" s="66"/>
      <c r="E995" s="66"/>
      <c r="F995" s="66"/>
    </row>
    <row r="996" spans="1:6" ht="13">
      <c r="A996" s="66"/>
      <c r="B996" s="66"/>
      <c r="C996" s="66"/>
      <c r="E996" s="66"/>
      <c r="F996" s="66"/>
    </row>
    <row r="997" spans="1:6" ht="13">
      <c r="A997" s="66"/>
      <c r="B997" s="66"/>
      <c r="C997" s="66"/>
      <c r="E997" s="66"/>
      <c r="F997" s="66"/>
    </row>
    <row r="998" spans="1:6" ht="13">
      <c r="A998" s="66"/>
      <c r="B998" s="66"/>
      <c r="C998" s="66"/>
      <c r="E998" s="66"/>
      <c r="F998" s="66"/>
    </row>
    <row r="999" spans="1:6" ht="13">
      <c r="A999" s="66"/>
      <c r="B999" s="66"/>
      <c r="C999" s="66"/>
      <c r="E999" s="66"/>
      <c r="F999" s="66"/>
    </row>
    <row r="1000" spans="1:6" ht="13">
      <c r="A1000" s="66"/>
      <c r="B1000" s="66"/>
      <c r="C1000" s="66"/>
      <c r="E1000" s="66"/>
      <c r="F1000" s="66"/>
    </row>
    <row r="1001" spans="1:6" ht="13">
      <c r="A1001" s="66"/>
      <c r="B1001" s="66"/>
      <c r="C1001" s="66"/>
      <c r="E1001" s="66"/>
      <c r="F1001" s="66"/>
    </row>
    <row r="1002" spans="1:6" ht="13">
      <c r="A1002" s="66"/>
      <c r="B1002" s="66"/>
      <c r="C1002" s="66"/>
      <c r="E1002" s="66"/>
      <c r="F1002" s="66"/>
    </row>
    <row r="1003" spans="1:6" ht="13">
      <c r="A1003" s="66"/>
      <c r="B1003" s="66"/>
      <c r="C1003" s="66"/>
      <c r="E1003" s="66"/>
      <c r="F1003" s="66"/>
    </row>
    <row r="1004" spans="1:6" ht="13">
      <c r="A1004" s="66"/>
      <c r="B1004" s="66"/>
      <c r="C1004" s="66"/>
      <c r="E1004" s="66"/>
      <c r="F1004" s="66"/>
    </row>
    <row r="1005" spans="1:6" ht="13">
      <c r="A1005" s="66"/>
      <c r="B1005" s="66"/>
      <c r="C1005" s="66"/>
      <c r="E1005" s="66"/>
      <c r="F1005" s="66"/>
    </row>
    <row r="1006" spans="1:6" ht="13">
      <c r="A1006" s="66"/>
      <c r="B1006" s="66"/>
      <c r="C1006" s="66"/>
      <c r="E1006" s="66"/>
      <c r="F1006" s="66"/>
    </row>
    <row r="1007" spans="1:6" ht="13">
      <c r="A1007" s="66"/>
      <c r="B1007" s="66"/>
      <c r="C1007" s="66"/>
      <c r="E1007" s="66"/>
      <c r="F1007" s="66"/>
    </row>
    <row r="1008" spans="1:6" ht="13">
      <c r="A1008" s="66"/>
      <c r="B1008" s="66"/>
      <c r="C1008" s="66"/>
      <c r="E1008" s="66"/>
      <c r="F1008" s="66"/>
    </row>
    <row r="1009" spans="1:6" ht="13">
      <c r="A1009" s="66"/>
      <c r="B1009" s="66"/>
      <c r="C1009" s="66"/>
      <c r="E1009" s="66"/>
      <c r="F1009" s="66"/>
    </row>
    <row r="1010" spans="1:6" ht="13">
      <c r="A1010" s="66"/>
      <c r="B1010" s="66"/>
      <c r="C1010" s="66"/>
      <c r="E1010" s="66"/>
      <c r="F1010" s="66"/>
    </row>
    <row r="1011" spans="1:6" ht="13">
      <c r="A1011" s="66"/>
      <c r="B1011" s="66"/>
      <c r="C1011" s="66"/>
      <c r="E1011" s="66"/>
      <c r="F1011" s="66"/>
    </row>
    <row r="1012" spans="1:6" ht="13">
      <c r="A1012" s="66"/>
      <c r="B1012" s="66"/>
      <c r="C1012" s="66"/>
      <c r="E1012" s="66"/>
      <c r="F1012" s="66"/>
    </row>
    <row r="1013" spans="1:6" ht="13">
      <c r="A1013" s="66"/>
      <c r="B1013" s="66"/>
      <c r="C1013" s="66"/>
      <c r="E1013" s="66"/>
      <c r="F1013" s="66"/>
    </row>
    <row r="1014" spans="1:6" ht="13">
      <c r="A1014" s="66"/>
      <c r="B1014" s="66"/>
      <c r="C1014" s="66"/>
      <c r="E1014" s="66"/>
      <c r="F1014" s="66"/>
    </row>
    <row r="1015" spans="1:6" ht="13">
      <c r="A1015" s="66"/>
      <c r="B1015" s="66"/>
      <c r="C1015" s="66"/>
      <c r="E1015" s="66"/>
      <c r="F1015" s="66"/>
    </row>
    <row r="1016" spans="1:6" ht="13">
      <c r="A1016" s="66"/>
      <c r="B1016" s="66"/>
      <c r="C1016" s="66"/>
      <c r="E1016" s="66"/>
      <c r="F1016" s="66"/>
    </row>
    <row r="1017" spans="1:6" ht="13">
      <c r="A1017" s="66"/>
      <c r="B1017" s="66"/>
      <c r="C1017" s="66"/>
      <c r="E1017" s="66"/>
      <c r="F1017" s="66"/>
    </row>
    <row r="1018" spans="1:6" ht="13">
      <c r="A1018" s="66"/>
      <c r="B1018" s="66"/>
      <c r="C1018" s="66"/>
      <c r="E1018" s="66"/>
      <c r="F1018" s="66"/>
    </row>
    <row r="1019" spans="1:6" ht="13">
      <c r="A1019" s="66"/>
      <c r="B1019" s="66"/>
      <c r="C1019" s="66"/>
      <c r="E1019" s="66"/>
      <c r="F1019" s="66"/>
    </row>
    <row r="1020" spans="1:6" ht="13">
      <c r="A1020" s="66"/>
      <c r="B1020" s="66"/>
      <c r="C1020" s="66"/>
      <c r="E1020" s="66"/>
      <c r="F1020" s="66"/>
    </row>
    <row r="1021" spans="1:6" ht="13">
      <c r="A1021" s="66"/>
      <c r="B1021" s="66"/>
      <c r="C1021" s="66"/>
      <c r="E1021" s="66"/>
      <c r="F1021" s="66"/>
    </row>
    <row r="1022" spans="1:6" ht="13">
      <c r="A1022" s="66"/>
      <c r="B1022" s="66"/>
      <c r="C1022" s="66"/>
      <c r="E1022" s="66"/>
      <c r="F1022" s="66"/>
    </row>
    <row r="1023" spans="1:6" ht="13">
      <c r="A1023" s="66"/>
      <c r="B1023" s="66"/>
      <c r="C1023" s="66"/>
      <c r="E1023" s="66"/>
      <c r="F1023" s="66"/>
    </row>
    <row r="1024" spans="1:6" ht="13">
      <c r="A1024" s="66"/>
      <c r="B1024" s="66"/>
      <c r="C1024" s="66"/>
      <c r="E1024" s="66"/>
      <c r="F1024" s="66"/>
    </row>
    <row r="1025" spans="1:6" ht="13">
      <c r="A1025" s="66"/>
      <c r="B1025" s="66"/>
      <c r="C1025" s="66"/>
      <c r="E1025" s="66"/>
      <c r="F1025" s="66"/>
    </row>
    <row r="1026" spans="1:6" ht="13">
      <c r="A1026" s="66"/>
      <c r="B1026" s="66"/>
      <c r="C1026" s="66"/>
      <c r="E1026" s="66"/>
      <c r="F1026" s="66"/>
    </row>
    <row r="1027" spans="1:6" ht="13">
      <c r="A1027" s="66"/>
      <c r="B1027" s="66"/>
      <c r="C1027" s="66"/>
      <c r="E1027" s="66"/>
      <c r="F1027" s="66"/>
    </row>
    <row r="1028" spans="1:6" ht="13">
      <c r="A1028" s="66"/>
      <c r="B1028" s="66"/>
      <c r="C1028" s="66"/>
      <c r="E1028" s="66"/>
      <c r="F1028" s="66"/>
    </row>
    <row r="1029" spans="1:6" ht="13">
      <c r="A1029" s="66"/>
      <c r="B1029" s="66"/>
      <c r="C1029" s="66"/>
      <c r="E1029" s="66"/>
      <c r="F1029" s="66"/>
    </row>
    <row r="1030" spans="1:6" ht="13">
      <c r="A1030" s="66"/>
      <c r="B1030" s="66"/>
      <c r="C1030" s="66"/>
      <c r="E1030" s="66"/>
      <c r="F1030" s="66"/>
    </row>
    <row r="1031" spans="1:6" ht="13">
      <c r="A1031" s="66"/>
      <c r="B1031" s="66"/>
      <c r="C1031" s="66"/>
      <c r="E1031" s="66"/>
      <c r="F1031" s="66"/>
    </row>
    <row r="1032" spans="1:6" ht="13">
      <c r="A1032" s="66"/>
      <c r="B1032" s="66"/>
      <c r="C1032" s="66"/>
      <c r="E1032" s="66"/>
      <c r="F1032" s="66"/>
    </row>
    <row r="1033" spans="1:6" ht="13">
      <c r="A1033" s="66"/>
      <c r="B1033" s="66"/>
      <c r="C1033" s="66"/>
      <c r="E1033" s="66"/>
      <c r="F1033" s="66"/>
    </row>
    <row r="1034" spans="1:6" ht="13">
      <c r="A1034" s="66"/>
      <c r="B1034" s="66"/>
      <c r="C1034" s="66"/>
      <c r="E1034" s="66"/>
      <c r="F1034" s="66"/>
    </row>
    <row r="1035" spans="1:6" ht="13">
      <c r="A1035" s="66"/>
      <c r="B1035" s="66"/>
      <c r="C1035" s="66"/>
      <c r="E1035" s="66"/>
      <c r="F1035" s="66"/>
    </row>
    <row r="1036" spans="1:6" ht="13">
      <c r="A1036" s="66"/>
      <c r="B1036" s="66"/>
      <c r="C1036" s="66"/>
      <c r="E1036" s="66"/>
      <c r="F1036" s="66"/>
    </row>
    <row r="1037" spans="1:6" ht="13">
      <c r="A1037" s="66"/>
      <c r="B1037" s="66"/>
      <c r="C1037" s="66"/>
      <c r="E1037" s="66"/>
      <c r="F1037" s="66"/>
    </row>
    <row r="1038" spans="1:6" ht="13">
      <c r="A1038" s="66"/>
      <c r="B1038" s="66"/>
      <c r="C1038" s="66"/>
      <c r="E1038" s="66"/>
      <c r="F1038" s="66"/>
    </row>
    <row r="1039" spans="1:6" ht="13">
      <c r="A1039" s="66"/>
      <c r="B1039" s="66"/>
      <c r="C1039" s="66"/>
      <c r="E1039" s="66"/>
      <c r="F1039" s="66"/>
    </row>
    <row r="1040" spans="1:6" ht="13">
      <c r="A1040" s="66"/>
      <c r="B1040" s="66"/>
      <c r="C1040" s="66"/>
      <c r="E1040" s="66"/>
      <c r="F1040" s="66"/>
    </row>
    <row r="1041" spans="1:6" ht="13">
      <c r="A1041" s="66"/>
      <c r="B1041" s="66"/>
      <c r="C1041" s="66"/>
      <c r="E1041" s="66"/>
      <c r="F1041" s="66"/>
    </row>
    <row r="1042" spans="1:6" ht="13">
      <c r="A1042" s="66"/>
      <c r="B1042" s="66"/>
      <c r="C1042" s="66"/>
      <c r="E1042" s="66"/>
      <c r="F1042" s="66"/>
    </row>
    <row r="1043" spans="1:6" ht="13">
      <c r="A1043" s="66"/>
      <c r="B1043" s="66"/>
      <c r="C1043" s="66"/>
      <c r="E1043" s="66"/>
      <c r="F1043" s="66"/>
    </row>
    <row r="1044" spans="1:6" ht="13">
      <c r="A1044" s="66"/>
      <c r="B1044" s="66"/>
      <c r="C1044" s="66"/>
      <c r="E1044" s="66"/>
      <c r="F1044" s="66"/>
    </row>
    <row r="1045" spans="1:6" ht="13">
      <c r="A1045" s="66"/>
      <c r="B1045" s="66"/>
      <c r="C1045" s="66"/>
      <c r="E1045" s="66"/>
      <c r="F1045" s="66"/>
    </row>
    <row r="1046" spans="1:6" ht="13">
      <c r="A1046" s="66"/>
      <c r="B1046" s="66"/>
      <c r="C1046" s="66"/>
      <c r="E1046" s="66"/>
      <c r="F1046" s="66"/>
    </row>
    <row r="1047" spans="1:6" ht="13">
      <c r="A1047" s="66"/>
      <c r="B1047" s="66"/>
      <c r="C1047" s="66"/>
      <c r="E1047" s="66"/>
      <c r="F1047" s="66"/>
    </row>
    <row r="1048" spans="1:6" ht="13">
      <c r="A1048" s="66"/>
      <c r="B1048" s="66"/>
      <c r="C1048" s="66"/>
      <c r="E1048" s="66"/>
      <c r="F1048" s="66"/>
    </row>
    <row r="1049" spans="1:6" ht="13">
      <c r="A1049" s="66"/>
      <c r="B1049" s="66"/>
      <c r="C1049" s="66"/>
      <c r="E1049" s="66"/>
      <c r="F1049" s="66"/>
    </row>
    <row r="1050" spans="1:6" ht="13">
      <c r="A1050" s="66"/>
      <c r="B1050" s="66"/>
      <c r="C1050" s="66"/>
      <c r="E1050" s="66"/>
      <c r="F1050" s="66"/>
    </row>
    <row r="1051" spans="1:6" ht="13">
      <c r="A1051" s="66"/>
      <c r="B1051" s="66"/>
      <c r="C1051" s="66"/>
      <c r="E1051" s="66"/>
      <c r="F1051" s="66"/>
    </row>
    <row r="1052" spans="1:6" ht="13">
      <c r="A1052" s="66"/>
      <c r="B1052" s="66"/>
      <c r="C1052" s="66"/>
      <c r="E1052" s="66"/>
      <c r="F1052" s="66"/>
    </row>
    <row r="1053" spans="1:6" ht="13">
      <c r="A1053" s="66"/>
      <c r="B1053" s="66"/>
      <c r="C1053" s="66"/>
      <c r="E1053" s="66"/>
      <c r="F1053" s="66"/>
    </row>
    <row r="1054" spans="1:6" ht="13">
      <c r="A1054" s="66"/>
      <c r="B1054" s="66"/>
      <c r="C1054" s="66"/>
      <c r="E1054" s="66"/>
      <c r="F1054" s="66"/>
    </row>
    <row r="1055" spans="1:6" ht="13">
      <c r="A1055" s="66"/>
      <c r="B1055" s="66"/>
      <c r="C1055" s="66"/>
      <c r="E1055" s="66"/>
      <c r="F1055" s="66"/>
    </row>
    <row r="1056" spans="1:6" ht="13">
      <c r="A1056" s="66"/>
      <c r="B1056" s="66"/>
      <c r="C1056" s="66"/>
      <c r="E1056" s="66"/>
      <c r="F1056" s="66"/>
    </row>
    <row r="1057" spans="1:6" ht="13">
      <c r="A1057" s="66"/>
      <c r="B1057" s="66"/>
      <c r="C1057" s="66"/>
      <c r="E1057" s="66"/>
      <c r="F1057" s="66"/>
    </row>
    <row r="1058" spans="1:6" ht="13">
      <c r="A1058" s="66"/>
      <c r="B1058" s="66"/>
      <c r="C1058" s="66"/>
      <c r="E1058" s="66"/>
      <c r="F1058" s="66"/>
    </row>
    <row r="1059" spans="1:6" ht="13">
      <c r="A1059" s="66"/>
      <c r="B1059" s="66"/>
      <c r="C1059" s="66"/>
      <c r="E1059" s="66"/>
      <c r="F1059" s="66"/>
    </row>
    <row r="1060" spans="1:6" ht="13">
      <c r="A1060" s="66"/>
      <c r="B1060" s="66"/>
      <c r="C1060" s="66"/>
      <c r="E1060" s="66"/>
      <c r="F1060" s="66"/>
    </row>
    <row r="1061" spans="1:6" ht="13">
      <c r="A1061" s="66"/>
      <c r="B1061" s="66"/>
      <c r="C1061" s="66"/>
      <c r="E1061" s="66"/>
      <c r="F1061" s="66"/>
    </row>
    <row r="1062" spans="1:6" ht="13">
      <c r="A1062" s="66"/>
      <c r="B1062" s="66"/>
      <c r="C1062" s="66"/>
      <c r="E1062" s="66"/>
      <c r="F1062" s="66"/>
    </row>
    <row r="1063" spans="1:6" ht="13">
      <c r="A1063" s="66"/>
      <c r="B1063" s="66"/>
      <c r="C1063" s="66"/>
      <c r="E1063" s="66"/>
      <c r="F1063" s="66"/>
    </row>
    <row r="1064" spans="1:6" ht="13">
      <c r="A1064" s="66"/>
      <c r="B1064" s="66"/>
      <c r="C1064" s="66"/>
      <c r="E1064" s="66"/>
      <c r="F1064" s="66"/>
    </row>
    <row r="1065" spans="1:6" ht="13">
      <c r="A1065" s="66"/>
      <c r="B1065" s="66"/>
      <c r="C1065" s="66"/>
      <c r="E1065" s="66"/>
      <c r="F1065" s="66"/>
    </row>
    <row r="1066" spans="1:6" ht="13">
      <c r="A1066" s="66"/>
      <c r="B1066" s="66"/>
      <c r="C1066" s="66"/>
      <c r="E1066" s="66"/>
      <c r="F1066" s="66"/>
    </row>
    <row r="1067" spans="1:6" ht="13">
      <c r="A1067" s="66"/>
      <c r="B1067" s="66"/>
      <c r="C1067" s="66"/>
      <c r="E1067" s="66"/>
      <c r="F1067" s="66"/>
    </row>
    <row r="1068" spans="1:6" ht="13">
      <c r="A1068" s="66"/>
      <c r="B1068" s="66"/>
      <c r="C1068" s="66"/>
      <c r="E1068" s="66"/>
      <c r="F1068" s="66"/>
    </row>
    <row r="1069" spans="1:6" ht="13">
      <c r="A1069" s="66"/>
      <c r="B1069" s="66"/>
      <c r="C1069" s="66"/>
      <c r="E1069" s="66"/>
      <c r="F1069" s="66"/>
    </row>
    <row r="1070" spans="1:6" ht="13">
      <c r="A1070" s="66"/>
      <c r="B1070" s="66"/>
      <c r="C1070" s="66"/>
      <c r="E1070" s="66"/>
      <c r="F1070" s="66"/>
    </row>
    <row r="1071" spans="1:6" ht="13">
      <c r="A1071" s="66"/>
      <c r="B1071" s="66"/>
      <c r="C1071" s="66"/>
      <c r="E1071" s="66"/>
      <c r="F1071" s="66"/>
    </row>
    <row r="1072" spans="1:6" ht="13">
      <c r="A1072" s="66"/>
      <c r="B1072" s="66"/>
      <c r="C1072" s="66"/>
      <c r="E1072" s="66"/>
      <c r="F1072" s="66"/>
    </row>
    <row r="1073" spans="1:6" ht="13">
      <c r="A1073" s="66"/>
      <c r="B1073" s="66"/>
      <c r="C1073" s="66"/>
      <c r="E1073" s="66"/>
      <c r="F1073" s="66"/>
    </row>
    <row r="1074" spans="1:6" ht="13">
      <c r="A1074" s="66"/>
      <c r="B1074" s="66"/>
      <c r="C1074" s="66"/>
      <c r="E1074" s="66"/>
      <c r="F1074" s="66"/>
    </row>
    <row r="1075" spans="1:6" ht="13">
      <c r="A1075" s="66"/>
      <c r="B1075" s="66"/>
      <c r="C1075" s="66"/>
      <c r="E1075" s="66"/>
      <c r="F1075" s="66"/>
    </row>
    <row r="1076" spans="1:6" ht="13">
      <c r="A1076" s="66"/>
      <c r="B1076" s="66"/>
      <c r="C1076" s="66"/>
      <c r="E1076" s="66"/>
      <c r="F1076" s="66"/>
    </row>
    <row r="1077" spans="1:6" ht="13">
      <c r="A1077" s="66"/>
      <c r="B1077" s="66"/>
      <c r="C1077" s="66"/>
      <c r="E1077" s="66"/>
      <c r="F1077" s="66"/>
    </row>
    <row r="1078" spans="1:6" ht="13">
      <c r="A1078" s="66"/>
      <c r="B1078" s="66"/>
      <c r="C1078" s="66"/>
      <c r="E1078" s="66"/>
      <c r="F1078" s="66"/>
    </row>
    <row r="1079" spans="1:6" ht="13">
      <c r="A1079" s="66"/>
      <c r="B1079" s="66"/>
      <c r="C1079" s="66"/>
      <c r="E1079" s="66"/>
      <c r="F1079" s="66"/>
    </row>
    <row r="1080" spans="1:6" ht="13">
      <c r="A1080" s="66"/>
      <c r="B1080" s="66"/>
      <c r="C1080" s="66"/>
      <c r="E1080" s="66"/>
      <c r="F1080" s="66"/>
    </row>
    <row r="1081" spans="1:6" ht="13">
      <c r="A1081" s="66"/>
      <c r="B1081" s="66"/>
      <c r="C1081" s="66"/>
      <c r="E1081" s="66"/>
      <c r="F1081" s="66"/>
    </row>
    <row r="1082" spans="1:6" ht="13">
      <c r="A1082" s="66"/>
      <c r="B1082" s="66"/>
      <c r="C1082" s="66"/>
      <c r="E1082" s="66"/>
      <c r="F1082" s="66"/>
    </row>
    <row r="1083" spans="1:6" ht="13">
      <c r="A1083" s="66"/>
      <c r="B1083" s="66"/>
      <c r="C1083" s="66"/>
      <c r="E1083" s="66"/>
      <c r="F1083" s="66"/>
    </row>
    <row r="1084" spans="1:6" ht="13">
      <c r="A1084" s="66"/>
      <c r="B1084" s="66"/>
      <c r="C1084" s="66"/>
      <c r="E1084" s="66"/>
      <c r="F1084" s="66"/>
    </row>
    <row r="1085" spans="1:6" ht="13">
      <c r="A1085" s="66"/>
      <c r="B1085" s="66"/>
      <c r="C1085" s="66"/>
      <c r="E1085" s="66"/>
      <c r="F1085" s="66"/>
    </row>
    <row r="1086" spans="1:6" ht="13">
      <c r="A1086" s="66"/>
      <c r="B1086" s="66"/>
      <c r="C1086" s="66"/>
      <c r="E1086" s="66"/>
      <c r="F1086" s="66"/>
    </row>
    <row r="1087" spans="1:6" ht="13">
      <c r="A1087" s="66"/>
      <c r="B1087" s="66"/>
      <c r="C1087" s="66"/>
      <c r="E1087" s="66"/>
      <c r="F1087" s="66"/>
    </row>
    <row r="1088" spans="1:6" ht="13">
      <c r="A1088" s="66"/>
      <c r="B1088" s="66"/>
      <c r="C1088" s="66"/>
      <c r="E1088" s="66"/>
      <c r="F1088" s="66"/>
    </row>
    <row r="1089" spans="1:6" ht="13">
      <c r="A1089" s="66"/>
      <c r="B1089" s="66"/>
      <c r="C1089" s="66"/>
      <c r="E1089" s="66"/>
      <c r="F1089" s="66"/>
    </row>
    <row r="1090" spans="1:6" ht="13">
      <c r="A1090" s="66"/>
      <c r="B1090" s="66"/>
      <c r="C1090" s="66"/>
      <c r="E1090" s="66"/>
      <c r="F1090" s="66"/>
    </row>
    <row r="1091" spans="1:6" ht="13">
      <c r="A1091" s="66"/>
      <c r="B1091" s="66"/>
      <c r="C1091" s="66"/>
      <c r="E1091" s="66"/>
      <c r="F1091" s="66"/>
    </row>
    <row r="1092" spans="1:6" ht="13">
      <c r="A1092" s="66"/>
      <c r="B1092" s="66"/>
      <c r="C1092" s="66"/>
      <c r="E1092" s="66"/>
      <c r="F1092" s="66"/>
    </row>
    <row r="1093" spans="1:6" ht="13">
      <c r="A1093" s="66"/>
      <c r="B1093" s="66"/>
      <c r="C1093" s="66"/>
      <c r="E1093" s="66"/>
      <c r="F1093" s="66"/>
    </row>
    <row r="1094" spans="1:6" ht="13">
      <c r="A1094" s="66"/>
      <c r="B1094" s="66"/>
      <c r="C1094" s="66"/>
      <c r="E1094" s="66"/>
      <c r="F1094" s="66"/>
    </row>
    <row r="1095" spans="1:6" ht="13">
      <c r="A1095" s="66"/>
      <c r="B1095" s="66"/>
      <c r="C1095" s="66"/>
      <c r="E1095" s="66"/>
      <c r="F1095" s="66"/>
    </row>
    <row r="1096" spans="1:6" ht="13">
      <c r="A1096" s="66"/>
      <c r="B1096" s="66"/>
      <c r="C1096" s="66"/>
      <c r="E1096" s="66"/>
      <c r="F1096" s="66"/>
    </row>
    <row r="1097" spans="1:6" ht="13">
      <c r="A1097" s="66"/>
      <c r="B1097" s="66"/>
      <c r="C1097" s="66"/>
      <c r="E1097" s="66"/>
      <c r="F1097" s="66"/>
    </row>
    <row r="1098" spans="1:6" ht="13">
      <c r="A1098" s="66"/>
      <c r="B1098" s="66"/>
      <c r="C1098" s="66"/>
      <c r="E1098" s="66"/>
      <c r="F1098" s="66"/>
    </row>
    <row r="1099" spans="1:6" ht="13">
      <c r="A1099" s="66"/>
      <c r="B1099" s="66"/>
      <c r="C1099" s="66"/>
      <c r="E1099" s="66"/>
      <c r="F1099" s="66"/>
    </row>
    <row r="1100" spans="1:6" ht="13">
      <c r="A1100" s="66"/>
      <c r="B1100" s="66"/>
      <c r="C1100" s="66"/>
      <c r="E1100" s="66"/>
      <c r="F1100" s="66"/>
    </row>
    <row r="1101" spans="1:6" ht="13">
      <c r="A1101" s="66"/>
      <c r="B1101" s="66"/>
      <c r="C1101" s="66"/>
      <c r="E1101" s="66"/>
      <c r="F1101" s="66"/>
    </row>
    <row r="1102" spans="1:6" ht="13">
      <c r="A1102" s="66"/>
      <c r="B1102" s="66"/>
      <c r="C1102" s="66"/>
      <c r="E1102" s="66"/>
      <c r="F1102" s="66"/>
    </row>
    <row r="1103" spans="1:6" ht="13">
      <c r="A1103" s="66"/>
      <c r="B1103" s="66"/>
      <c r="C1103" s="66"/>
      <c r="E1103" s="66"/>
      <c r="F1103" s="66"/>
    </row>
    <row r="1104" spans="1:6" ht="13">
      <c r="A1104" s="66"/>
      <c r="B1104" s="66"/>
      <c r="C1104" s="66"/>
      <c r="E1104" s="66"/>
      <c r="F1104" s="66"/>
    </row>
    <row r="1105" spans="1:6" ht="13">
      <c r="A1105" s="66"/>
      <c r="B1105" s="66"/>
      <c r="C1105" s="66"/>
      <c r="E1105" s="66"/>
      <c r="F1105" s="66"/>
    </row>
    <row r="1106" spans="1:6" ht="13">
      <c r="A1106" s="66"/>
      <c r="B1106" s="66"/>
      <c r="C1106" s="66"/>
      <c r="E1106" s="66"/>
      <c r="F1106" s="66"/>
    </row>
    <row r="1107" spans="1:6" ht="13">
      <c r="A1107" s="66"/>
      <c r="B1107" s="66"/>
      <c r="C1107" s="66"/>
      <c r="E1107" s="66"/>
      <c r="F1107" s="66"/>
    </row>
    <row r="1108" spans="1:6" ht="13">
      <c r="A1108" s="66"/>
      <c r="B1108" s="66"/>
      <c r="C1108" s="66"/>
      <c r="E1108" s="66"/>
      <c r="F1108" s="66"/>
    </row>
    <row r="1109" spans="1:6" ht="13">
      <c r="A1109" s="66"/>
      <c r="B1109" s="66"/>
      <c r="C1109" s="66"/>
      <c r="E1109" s="66"/>
      <c r="F1109" s="66"/>
    </row>
    <row r="1110" spans="1:6" ht="13">
      <c r="A1110" s="66"/>
      <c r="B1110" s="66"/>
      <c r="C1110" s="66"/>
      <c r="E1110" s="66"/>
      <c r="F1110" s="66"/>
    </row>
    <row r="1111" spans="1:6" ht="13">
      <c r="A1111" s="66"/>
      <c r="B1111" s="66"/>
      <c r="C1111" s="66"/>
      <c r="E1111" s="66"/>
      <c r="F1111" s="66"/>
    </row>
    <row r="1112" spans="1:6" ht="13">
      <c r="A1112" s="66"/>
      <c r="B1112" s="66"/>
      <c r="C1112" s="66"/>
      <c r="E1112" s="66"/>
      <c r="F1112" s="66"/>
    </row>
    <row r="1113" spans="1:6" ht="13">
      <c r="A1113" s="66"/>
      <c r="B1113" s="66"/>
      <c r="C1113" s="66"/>
      <c r="E1113" s="66"/>
      <c r="F1113" s="66"/>
    </row>
    <row r="1114" spans="1:6" ht="13">
      <c r="A1114" s="66"/>
      <c r="B1114" s="66"/>
      <c r="C1114" s="66"/>
      <c r="E1114" s="66"/>
      <c r="F1114" s="66"/>
    </row>
    <row r="1115" spans="1:6" ht="13">
      <c r="A1115" s="66"/>
      <c r="B1115" s="66"/>
      <c r="C1115" s="66"/>
      <c r="E1115" s="66"/>
      <c r="F1115" s="66"/>
    </row>
    <row r="1116" spans="1:6" ht="13">
      <c r="A1116" s="66"/>
      <c r="B1116" s="66"/>
      <c r="C1116" s="66"/>
      <c r="E1116" s="66"/>
      <c r="F1116" s="66"/>
    </row>
    <row r="1117" spans="1:6" ht="13">
      <c r="A1117" s="66"/>
      <c r="B1117" s="66"/>
      <c r="C1117" s="66"/>
      <c r="E1117" s="66"/>
      <c r="F1117" s="66"/>
    </row>
    <row r="1118" spans="1:6" ht="13">
      <c r="A1118" s="66"/>
      <c r="B1118" s="66"/>
      <c r="C1118" s="66"/>
      <c r="E1118" s="66"/>
      <c r="F1118" s="66"/>
    </row>
    <row r="1119" spans="1:6" ht="13">
      <c r="A1119" s="66"/>
      <c r="B1119" s="66"/>
      <c r="C1119" s="66"/>
      <c r="E1119" s="66"/>
      <c r="F1119" s="66"/>
    </row>
    <row r="1120" spans="1:6" ht="13">
      <c r="A1120" s="66"/>
      <c r="B1120" s="66"/>
      <c r="C1120" s="66"/>
      <c r="E1120" s="66"/>
      <c r="F1120" s="66"/>
    </row>
    <row r="1121" spans="1:6" ht="13">
      <c r="A1121" s="66"/>
      <c r="B1121" s="66"/>
      <c r="C1121" s="66"/>
      <c r="E1121" s="66"/>
      <c r="F1121" s="66"/>
    </row>
    <row r="1122" spans="1:6" ht="13">
      <c r="A1122" s="66"/>
      <c r="B1122" s="66"/>
      <c r="C1122" s="66"/>
      <c r="E1122" s="66"/>
      <c r="F1122" s="66"/>
    </row>
    <row r="1123" spans="1:6" ht="13">
      <c r="A1123" s="66"/>
      <c r="B1123" s="66"/>
      <c r="C1123" s="66"/>
      <c r="E1123" s="66"/>
      <c r="F1123" s="66"/>
    </row>
    <row r="1124" spans="1:6" ht="13">
      <c r="A1124" s="66"/>
      <c r="B1124" s="66"/>
      <c r="C1124" s="66"/>
      <c r="E1124" s="66"/>
      <c r="F1124" s="66"/>
    </row>
    <row r="1125" spans="1:6" ht="13">
      <c r="A1125" s="66"/>
      <c r="B1125" s="66"/>
      <c r="C1125" s="66"/>
      <c r="E1125" s="66"/>
      <c r="F1125" s="66"/>
    </row>
    <row r="1126" spans="1:6" ht="13">
      <c r="A1126" s="66"/>
      <c r="B1126" s="66"/>
      <c r="C1126" s="66"/>
      <c r="E1126" s="66"/>
      <c r="F1126" s="66"/>
    </row>
    <row r="1127" spans="1:6" ht="13">
      <c r="A1127" s="66"/>
      <c r="B1127" s="66"/>
      <c r="C1127" s="66"/>
      <c r="E1127" s="66"/>
      <c r="F1127" s="66"/>
    </row>
    <row r="1128" spans="1:6" ht="13">
      <c r="A1128" s="66"/>
      <c r="B1128" s="66"/>
      <c r="C1128" s="66"/>
      <c r="E1128" s="66"/>
      <c r="F1128" s="66"/>
    </row>
    <row r="1129" spans="1:6" ht="13">
      <c r="A1129" s="66"/>
      <c r="B1129" s="66"/>
      <c r="C1129" s="66"/>
      <c r="E1129" s="66"/>
      <c r="F1129" s="66"/>
    </row>
    <row r="1130" spans="1:6" ht="13">
      <c r="A1130" s="66"/>
      <c r="B1130" s="66"/>
      <c r="C1130" s="66"/>
      <c r="E1130" s="66"/>
      <c r="F1130" s="66"/>
    </row>
    <row r="1131" spans="1:6" ht="13">
      <c r="A1131" s="66"/>
      <c r="B1131" s="66"/>
      <c r="C1131" s="66"/>
      <c r="E1131" s="66"/>
      <c r="F1131" s="66"/>
    </row>
    <row r="1132" spans="1:6" ht="13">
      <c r="A1132" s="66"/>
      <c r="B1132" s="66"/>
      <c r="C1132" s="66"/>
      <c r="E1132" s="66"/>
      <c r="F1132" s="66"/>
    </row>
    <row r="1133" spans="1:6" ht="13">
      <c r="A1133" s="66"/>
      <c r="B1133" s="66"/>
      <c r="C1133" s="66"/>
      <c r="E1133" s="66"/>
      <c r="F1133" s="66"/>
    </row>
    <row r="1134" spans="1:6" ht="13">
      <c r="A1134" s="66"/>
      <c r="B1134" s="66"/>
      <c r="C1134" s="66"/>
      <c r="E1134" s="66"/>
      <c r="F1134" s="66"/>
    </row>
    <row r="1135" spans="1:6" ht="13">
      <c r="A1135" s="66"/>
      <c r="B1135" s="66"/>
      <c r="C1135" s="66"/>
      <c r="E1135" s="66"/>
      <c r="F1135" s="66"/>
    </row>
    <row r="1136" spans="1:6" ht="13">
      <c r="A1136" s="66"/>
      <c r="B1136" s="66"/>
      <c r="C1136" s="66"/>
      <c r="E1136" s="66"/>
      <c r="F1136" s="66"/>
    </row>
    <row r="1137" spans="1:6" ht="13">
      <c r="A1137" s="66"/>
      <c r="B1137" s="66"/>
      <c r="C1137" s="66"/>
      <c r="E1137" s="66"/>
      <c r="F1137" s="66"/>
    </row>
    <row r="1138" spans="1:6" ht="13">
      <c r="A1138" s="66"/>
      <c r="B1138" s="66"/>
      <c r="C1138" s="66"/>
      <c r="E1138" s="66"/>
      <c r="F1138" s="66"/>
    </row>
    <row r="1139" spans="1:6" ht="13">
      <c r="A1139" s="66"/>
      <c r="B1139" s="66"/>
      <c r="C1139" s="66"/>
      <c r="E1139" s="66"/>
      <c r="F1139" s="66"/>
    </row>
    <row r="1140" spans="1:6" ht="13">
      <c r="A1140" s="66"/>
      <c r="B1140" s="66"/>
      <c r="C1140" s="66"/>
      <c r="E1140" s="66"/>
      <c r="F1140" s="66"/>
    </row>
    <row r="1141" spans="1:6" ht="13">
      <c r="A1141" s="66"/>
      <c r="B1141" s="66"/>
      <c r="C1141" s="66"/>
      <c r="E1141" s="66"/>
      <c r="F1141" s="66"/>
    </row>
    <row r="1142" spans="1:6" ht="13">
      <c r="A1142" s="66"/>
      <c r="B1142" s="66"/>
      <c r="C1142" s="66"/>
      <c r="E1142" s="66"/>
      <c r="F1142" s="66"/>
    </row>
    <row r="1143" spans="1:6" ht="13">
      <c r="A1143" s="66"/>
      <c r="B1143" s="66"/>
      <c r="C1143" s="66"/>
      <c r="E1143" s="66"/>
      <c r="F1143" s="66"/>
    </row>
    <row r="1144" spans="1:6" ht="13">
      <c r="A1144" s="66"/>
      <c r="B1144" s="66"/>
      <c r="C1144" s="66"/>
      <c r="E1144" s="66"/>
      <c r="F1144" s="66"/>
    </row>
    <row r="1145" spans="1:6" ht="13">
      <c r="A1145" s="66"/>
      <c r="B1145" s="66"/>
      <c r="C1145" s="66"/>
      <c r="E1145" s="66"/>
      <c r="F1145" s="66"/>
    </row>
    <row r="1146" spans="1:6" ht="13">
      <c r="A1146" s="66"/>
      <c r="B1146" s="66"/>
      <c r="C1146" s="66"/>
      <c r="E1146" s="66"/>
      <c r="F1146" s="66"/>
    </row>
    <row r="1147" spans="1:6" ht="13">
      <c r="A1147" s="66"/>
      <c r="B1147" s="66"/>
      <c r="C1147" s="66"/>
      <c r="E1147" s="66"/>
      <c r="F1147" s="66"/>
    </row>
    <row r="1148" spans="1:6" ht="13">
      <c r="A1148" s="66"/>
      <c r="B1148" s="66"/>
      <c r="C1148" s="66"/>
      <c r="E1148" s="66"/>
      <c r="F1148" s="66"/>
    </row>
    <row r="1149" spans="1:6" ht="13">
      <c r="A1149" s="66"/>
      <c r="B1149" s="66"/>
      <c r="C1149" s="66"/>
      <c r="E1149" s="66"/>
      <c r="F1149" s="66"/>
    </row>
    <row r="1150" spans="1:6" ht="13">
      <c r="A1150" s="66"/>
      <c r="B1150" s="66"/>
      <c r="C1150" s="66"/>
      <c r="E1150" s="66"/>
      <c r="F1150" s="66"/>
    </row>
    <row r="1151" spans="1:6" ht="13">
      <c r="A1151" s="66"/>
      <c r="B1151" s="66"/>
      <c r="C1151" s="66"/>
      <c r="E1151" s="66"/>
      <c r="F1151" s="66"/>
    </row>
    <row r="1152" spans="1:6" ht="13">
      <c r="A1152" s="66"/>
      <c r="B1152" s="66"/>
      <c r="C1152" s="66"/>
      <c r="E1152" s="66"/>
      <c r="F1152" s="66"/>
    </row>
    <row r="1153" spans="1:6" ht="13">
      <c r="A1153" s="66"/>
      <c r="B1153" s="66"/>
      <c r="C1153" s="66"/>
      <c r="E1153" s="66"/>
      <c r="F1153" s="66"/>
    </row>
    <row r="1154" spans="1:6" ht="13">
      <c r="A1154" s="66"/>
      <c r="B1154" s="66"/>
      <c r="C1154" s="66"/>
      <c r="E1154" s="66"/>
      <c r="F1154" s="66"/>
    </row>
    <row r="1155" spans="1:6" ht="13">
      <c r="A1155" s="66"/>
      <c r="B1155" s="66"/>
      <c r="C1155" s="66"/>
      <c r="E1155" s="66"/>
      <c r="F1155" s="66"/>
    </row>
    <row r="1156" spans="1:6" ht="13">
      <c r="A1156" s="66"/>
      <c r="B1156" s="66"/>
      <c r="C1156" s="66"/>
      <c r="E1156" s="66"/>
      <c r="F1156" s="66"/>
    </row>
    <row r="1157" spans="1:6" ht="13">
      <c r="A1157" s="66"/>
      <c r="B1157" s="66"/>
      <c r="C1157" s="66"/>
      <c r="E1157" s="66"/>
      <c r="F1157" s="66"/>
    </row>
    <row r="1158" spans="1:6" ht="13">
      <c r="A1158" s="66"/>
      <c r="B1158" s="66"/>
      <c r="C1158" s="66"/>
      <c r="E1158" s="66"/>
      <c r="F1158" s="66"/>
    </row>
    <row r="1159" spans="1:6" ht="13">
      <c r="A1159" s="66"/>
      <c r="B1159" s="66"/>
      <c r="C1159" s="66"/>
      <c r="E1159" s="66"/>
      <c r="F1159" s="66"/>
    </row>
    <row r="1160" spans="1:6" ht="13">
      <c r="A1160" s="66"/>
      <c r="B1160" s="66"/>
      <c r="C1160" s="66"/>
      <c r="E1160" s="66"/>
      <c r="F1160" s="66"/>
    </row>
    <row r="1161" spans="1:6" ht="13">
      <c r="A1161" s="66"/>
      <c r="B1161" s="66"/>
      <c r="C1161" s="66"/>
      <c r="E1161" s="66"/>
      <c r="F1161" s="66"/>
    </row>
    <row r="1162" spans="1:6" ht="13">
      <c r="A1162" s="66"/>
      <c r="B1162" s="66"/>
      <c r="C1162" s="66"/>
      <c r="E1162" s="66"/>
      <c r="F1162" s="66"/>
    </row>
    <row r="1163" spans="1:6" ht="13">
      <c r="A1163" s="66"/>
      <c r="B1163" s="66"/>
      <c r="C1163" s="66"/>
      <c r="E1163" s="66"/>
      <c r="F1163" s="66"/>
    </row>
    <row r="1164" spans="1:6" ht="13">
      <c r="A1164" s="66"/>
      <c r="B1164" s="66"/>
      <c r="C1164" s="66"/>
      <c r="E1164" s="66"/>
      <c r="F1164" s="66"/>
    </row>
    <row r="1165" spans="1:6" ht="13">
      <c r="A1165" s="66"/>
      <c r="B1165" s="66"/>
      <c r="C1165" s="66"/>
      <c r="E1165" s="66"/>
      <c r="F1165" s="66"/>
    </row>
    <row r="1166" spans="1:6" ht="13">
      <c r="A1166" s="66"/>
      <c r="B1166" s="66"/>
      <c r="C1166" s="66"/>
      <c r="E1166" s="66"/>
      <c r="F1166" s="66"/>
    </row>
    <row r="1167" spans="1:6" ht="13">
      <c r="A1167" s="66"/>
      <c r="B1167" s="66"/>
      <c r="C1167" s="66"/>
      <c r="E1167" s="66"/>
      <c r="F1167" s="66"/>
    </row>
    <row r="1168" spans="1:6" ht="13">
      <c r="A1168" s="66"/>
      <c r="B1168" s="66"/>
      <c r="C1168" s="66"/>
      <c r="E1168" s="66"/>
      <c r="F1168" s="66"/>
    </row>
    <row r="1169" spans="1:6" ht="13">
      <c r="A1169" s="66"/>
      <c r="B1169" s="66"/>
      <c r="C1169" s="66"/>
      <c r="E1169" s="66"/>
      <c r="F1169" s="66"/>
    </row>
    <row r="1170" spans="1:6" ht="13">
      <c r="A1170" s="66"/>
      <c r="B1170" s="66"/>
      <c r="C1170" s="66"/>
      <c r="E1170" s="66"/>
      <c r="F1170" s="66"/>
    </row>
    <row r="1171" spans="1:6" ht="13">
      <c r="A1171" s="66"/>
      <c r="B1171" s="66"/>
      <c r="C1171" s="66"/>
      <c r="E1171" s="66"/>
      <c r="F1171" s="66"/>
    </row>
    <row r="1172" spans="1:6" ht="13">
      <c r="A1172" s="66"/>
      <c r="B1172" s="66"/>
      <c r="C1172" s="66"/>
      <c r="E1172" s="66"/>
      <c r="F1172" s="66"/>
    </row>
    <row r="1173" spans="1:6" ht="13">
      <c r="A1173" s="66"/>
      <c r="B1173" s="66"/>
      <c r="C1173" s="66"/>
      <c r="E1173" s="66"/>
      <c r="F1173" s="66"/>
    </row>
    <row r="1174" spans="1:6" ht="13">
      <c r="A1174" s="66"/>
      <c r="B1174" s="66"/>
      <c r="C1174" s="66"/>
      <c r="E1174" s="66"/>
      <c r="F1174" s="66"/>
    </row>
    <row r="1175" spans="1:6" ht="13">
      <c r="A1175" s="66"/>
      <c r="B1175" s="66"/>
      <c r="C1175" s="66"/>
      <c r="E1175" s="66"/>
      <c r="F1175" s="66"/>
    </row>
    <row r="1176" spans="1:6" ht="13">
      <c r="A1176" s="66"/>
      <c r="B1176" s="66"/>
      <c r="C1176" s="66"/>
      <c r="E1176" s="66"/>
      <c r="F1176" s="66"/>
    </row>
    <row r="1177" spans="1:6" ht="13">
      <c r="A1177" s="66"/>
      <c r="B1177" s="66"/>
      <c r="C1177" s="66"/>
      <c r="E1177" s="66"/>
      <c r="F1177" s="66"/>
    </row>
    <row r="1178" spans="1:6" ht="13">
      <c r="A1178" s="66"/>
      <c r="B1178" s="66"/>
      <c r="C1178" s="66"/>
      <c r="E1178" s="66"/>
      <c r="F1178" s="66"/>
    </row>
    <row r="1179" spans="1:6" ht="13">
      <c r="A1179" s="66"/>
      <c r="B1179" s="66"/>
      <c r="C1179" s="66"/>
      <c r="E1179" s="66"/>
      <c r="F1179" s="66"/>
    </row>
    <row r="1180" spans="1:6" ht="13">
      <c r="A1180" s="66"/>
      <c r="B1180" s="66"/>
      <c r="C1180" s="66"/>
      <c r="E1180" s="66"/>
      <c r="F1180" s="66"/>
    </row>
    <row r="1181" spans="1:6" ht="13">
      <c r="A1181" s="66"/>
      <c r="B1181" s="66"/>
      <c r="C1181" s="66"/>
      <c r="E1181" s="66"/>
      <c r="F1181" s="66"/>
    </row>
    <row r="1182" spans="1:6" ht="13">
      <c r="A1182" s="66"/>
      <c r="B1182" s="66"/>
      <c r="C1182" s="66"/>
      <c r="E1182" s="66"/>
      <c r="F1182" s="66"/>
    </row>
    <row r="1183" spans="1:6" ht="13">
      <c r="A1183" s="66"/>
      <c r="B1183" s="66"/>
      <c r="C1183" s="66"/>
      <c r="E1183" s="66"/>
      <c r="F1183" s="66"/>
    </row>
    <row r="1184" spans="1:6" ht="13">
      <c r="A1184" s="66"/>
      <c r="B1184" s="66"/>
      <c r="C1184" s="66"/>
      <c r="E1184" s="66"/>
      <c r="F1184" s="66"/>
    </row>
    <row r="1185" spans="1:6" ht="13">
      <c r="A1185" s="66"/>
      <c r="B1185" s="66"/>
      <c r="C1185" s="66"/>
      <c r="E1185" s="66"/>
      <c r="F1185" s="66"/>
    </row>
    <row r="1186" spans="1:6" ht="13">
      <c r="A1186" s="66"/>
      <c r="B1186" s="66"/>
      <c r="C1186" s="66"/>
      <c r="E1186" s="66"/>
      <c r="F1186" s="66"/>
    </row>
    <row r="1187" spans="1:6" ht="13">
      <c r="A1187" s="66"/>
      <c r="B1187" s="66"/>
      <c r="C1187" s="66"/>
      <c r="E1187" s="66"/>
      <c r="F1187" s="66"/>
    </row>
    <row r="1188" spans="1:6" ht="13">
      <c r="A1188" s="66"/>
      <c r="B1188" s="66"/>
      <c r="C1188" s="66"/>
      <c r="E1188" s="66"/>
      <c r="F1188" s="66"/>
    </row>
    <row r="1189" spans="1:6" ht="13">
      <c r="A1189" s="66"/>
      <c r="B1189" s="66"/>
      <c r="C1189" s="66"/>
      <c r="E1189" s="66"/>
      <c r="F1189" s="66"/>
    </row>
    <row r="1190" spans="1:6" ht="13">
      <c r="A1190" s="66"/>
      <c r="B1190" s="66"/>
      <c r="C1190" s="66"/>
      <c r="E1190" s="66"/>
      <c r="F1190" s="66"/>
    </row>
    <row r="1191" spans="1:6" ht="13">
      <c r="A1191" s="66"/>
      <c r="B1191" s="66"/>
      <c r="C1191" s="66"/>
      <c r="E1191" s="66"/>
      <c r="F1191" s="66"/>
    </row>
    <row r="1192" spans="1:6" ht="13">
      <c r="A1192" s="66"/>
      <c r="B1192" s="66"/>
      <c r="C1192" s="66"/>
      <c r="E1192" s="66"/>
      <c r="F1192" s="66"/>
    </row>
    <row r="1193" spans="1:6" ht="13">
      <c r="A1193" s="66"/>
      <c r="B1193" s="66"/>
      <c r="C1193" s="66"/>
      <c r="E1193" s="66"/>
      <c r="F1193" s="66"/>
    </row>
    <row r="1194" spans="1:6" ht="13">
      <c r="A1194" s="66"/>
      <c r="B1194" s="66"/>
      <c r="C1194" s="66"/>
      <c r="E1194" s="66"/>
      <c r="F1194" s="66"/>
    </row>
    <row r="1195" spans="1:6" ht="13">
      <c r="A1195" s="66"/>
      <c r="B1195" s="66"/>
      <c r="C1195" s="66"/>
      <c r="E1195" s="66"/>
      <c r="F1195" s="66"/>
    </row>
    <row r="1196" spans="1:6" ht="13">
      <c r="A1196" s="66"/>
      <c r="B1196" s="66"/>
      <c r="C1196" s="66"/>
      <c r="E1196" s="66"/>
      <c r="F1196" s="66"/>
    </row>
    <row r="1197" spans="1:6" ht="13">
      <c r="A1197" s="66"/>
      <c r="B1197" s="66"/>
      <c r="C1197" s="66"/>
      <c r="E1197" s="66"/>
      <c r="F1197" s="66"/>
    </row>
    <row r="1198" spans="1:6" ht="13">
      <c r="A1198" s="66"/>
      <c r="B1198" s="66"/>
      <c r="C1198" s="66"/>
      <c r="E1198" s="66"/>
      <c r="F1198" s="66"/>
    </row>
    <row r="1199" spans="1:6" ht="13">
      <c r="A1199" s="66"/>
      <c r="B1199" s="66"/>
      <c r="C1199" s="66"/>
      <c r="E1199" s="66"/>
      <c r="F1199" s="66"/>
    </row>
    <row r="1200" spans="1:6" ht="13">
      <c r="A1200" s="66"/>
      <c r="B1200" s="66"/>
      <c r="C1200" s="66"/>
      <c r="E1200" s="66"/>
      <c r="F1200" s="66"/>
    </row>
    <row r="1201" spans="1:3" ht="13">
      <c r="A1201" s="66"/>
      <c r="B1201" s="66"/>
      <c r="C1201" s="66"/>
    </row>
    <row r="1202" spans="1:3" ht="13">
      <c r="A1202" s="66"/>
      <c r="B1202" s="66"/>
      <c r="C1202" s="66"/>
    </row>
    <row r="1203" spans="1:3" ht="13">
      <c r="A1203" s="66"/>
      <c r="B1203" s="66"/>
      <c r="C1203" s="66"/>
    </row>
    <row r="1204" spans="1:3" ht="13">
      <c r="A1204" s="66"/>
      <c r="B1204" s="66"/>
      <c r="C1204" s="66"/>
    </row>
    <row r="1205" spans="1:3" ht="13">
      <c r="A1205" s="66"/>
      <c r="B1205" s="66"/>
      <c r="C1205" s="66"/>
    </row>
    <row r="1206" spans="1:3" ht="13">
      <c r="A1206" s="66"/>
      <c r="B1206" s="66"/>
      <c r="C1206" s="66"/>
    </row>
    <row r="1207" spans="1:3" ht="13">
      <c r="A1207" s="66"/>
      <c r="B1207" s="66"/>
      <c r="C1207" s="66"/>
    </row>
    <row r="1208" spans="1:3" ht="13">
      <c r="A1208" s="66"/>
      <c r="B1208" s="66"/>
      <c r="C1208" s="66"/>
    </row>
    <row r="1209" spans="1:3" ht="13">
      <c r="A1209" s="66"/>
      <c r="B1209" s="66"/>
      <c r="C1209" s="66"/>
    </row>
    <row r="1210" spans="1:3" ht="13">
      <c r="A1210" s="66"/>
      <c r="B1210" s="66"/>
      <c r="C1210" s="66"/>
    </row>
    <row r="1211" spans="1:3" ht="13">
      <c r="A1211" s="66"/>
      <c r="B1211" s="66"/>
      <c r="C1211" s="66"/>
    </row>
    <row r="1212" spans="1:3" ht="13">
      <c r="A1212" s="66"/>
      <c r="B1212" s="66"/>
      <c r="C1212" s="66"/>
    </row>
    <row r="1213" spans="1:3" ht="13">
      <c r="A1213" s="66"/>
      <c r="B1213" s="66"/>
      <c r="C1213" s="66"/>
    </row>
    <row r="1214" spans="1:3" ht="13">
      <c r="A1214" s="66"/>
      <c r="B1214" s="66"/>
      <c r="C1214" s="66"/>
    </row>
    <row r="1215" spans="1:3" ht="13">
      <c r="A1215" s="66"/>
      <c r="B1215" s="66"/>
      <c r="C1215" s="66"/>
    </row>
    <row r="1216" spans="1:3" ht="13">
      <c r="A1216" s="66"/>
      <c r="B1216" s="66"/>
      <c r="C1216" s="66"/>
    </row>
    <row r="1217" spans="1:3" ht="13">
      <c r="A1217" s="66"/>
      <c r="B1217" s="66"/>
      <c r="C1217" s="66"/>
    </row>
    <row r="1218" spans="1:3" ht="13">
      <c r="A1218" s="66"/>
      <c r="B1218" s="66"/>
      <c r="C1218" s="66"/>
    </row>
    <row r="1219" spans="1:3" ht="13">
      <c r="A1219" s="66"/>
      <c r="B1219" s="66"/>
      <c r="C1219" s="66"/>
    </row>
    <row r="1220" spans="1:3" ht="13">
      <c r="A1220" s="66"/>
      <c r="B1220" s="66"/>
      <c r="C1220" s="66"/>
    </row>
    <row r="1221" spans="1:3" ht="13">
      <c r="A1221" s="66"/>
      <c r="B1221" s="66"/>
      <c r="C1221" s="66"/>
    </row>
    <row r="1222" spans="1:3" ht="13">
      <c r="A1222" s="66"/>
      <c r="B1222" s="66"/>
      <c r="C1222" s="66"/>
    </row>
    <row r="1223" spans="1:3" ht="13">
      <c r="A1223" s="66"/>
      <c r="B1223" s="66"/>
      <c r="C1223" s="66"/>
    </row>
    <row r="1224" spans="1:3" ht="13">
      <c r="A1224" s="66"/>
      <c r="B1224" s="66"/>
      <c r="C1224" s="66"/>
    </row>
    <row r="1225" spans="1:3" ht="13">
      <c r="A1225" s="66"/>
      <c r="B1225" s="66"/>
      <c r="C1225" s="66"/>
    </row>
    <row r="1226" spans="1:3" ht="13">
      <c r="A1226" s="66"/>
      <c r="B1226" s="66"/>
      <c r="C1226" s="66"/>
    </row>
    <row r="1227" spans="1:3" ht="13">
      <c r="A1227" s="66"/>
      <c r="B1227" s="66"/>
      <c r="C1227" s="66"/>
    </row>
    <row r="1228" spans="1:3" ht="13">
      <c r="A1228" s="66"/>
      <c r="B1228" s="66"/>
      <c r="C1228" s="66"/>
    </row>
    <row r="1229" spans="1:3" ht="13">
      <c r="A1229" s="66"/>
      <c r="B1229" s="66"/>
      <c r="C1229" s="66"/>
    </row>
    <row r="1230" spans="1:3" ht="13">
      <c r="A1230" s="66"/>
      <c r="B1230" s="66"/>
      <c r="C1230" s="66"/>
    </row>
    <row r="1231" spans="1:3" ht="13">
      <c r="A1231" s="66"/>
      <c r="B1231" s="66"/>
      <c r="C1231" s="66"/>
    </row>
    <row r="1232" spans="1:3" ht="13">
      <c r="A1232" s="66"/>
      <c r="B1232" s="66"/>
      <c r="C1232" s="66"/>
    </row>
    <row r="1233" spans="1:3" ht="13">
      <c r="A1233" s="66"/>
      <c r="B1233" s="66"/>
      <c r="C1233" s="66"/>
    </row>
    <row r="1234" spans="1:3" ht="13">
      <c r="A1234" s="66"/>
      <c r="B1234" s="66"/>
      <c r="C1234" s="66"/>
    </row>
    <row r="1235" spans="1:3" ht="13">
      <c r="A1235" s="66"/>
      <c r="B1235" s="66"/>
      <c r="C1235" s="66"/>
    </row>
    <row r="1236" spans="1:3" ht="13">
      <c r="A1236" s="66"/>
      <c r="B1236" s="66"/>
      <c r="C1236" s="66"/>
    </row>
    <row r="1237" spans="1:3" ht="13">
      <c r="A1237" s="66"/>
      <c r="B1237" s="66"/>
      <c r="C1237" s="66"/>
    </row>
    <row r="1238" spans="1:3" ht="13">
      <c r="A1238" s="66"/>
      <c r="B1238" s="66"/>
      <c r="C1238" s="66"/>
    </row>
    <row r="1239" spans="1:3" ht="13">
      <c r="A1239" s="66"/>
      <c r="B1239" s="66"/>
      <c r="C1239" s="66"/>
    </row>
    <row r="1240" spans="1:3" ht="13">
      <c r="A1240" s="66"/>
      <c r="B1240" s="66"/>
      <c r="C1240" s="66"/>
    </row>
    <row r="1241" spans="1:3" ht="13">
      <c r="A1241" s="66"/>
      <c r="B1241" s="66"/>
      <c r="C1241" s="66"/>
    </row>
    <row r="1242" spans="1:3" ht="13">
      <c r="A1242" s="66"/>
      <c r="B1242" s="66"/>
      <c r="C1242" s="66"/>
    </row>
    <row r="1243" spans="1:3" ht="13">
      <c r="A1243" s="66"/>
      <c r="B1243" s="66"/>
      <c r="C1243" s="66"/>
    </row>
    <row r="1244" spans="1:3" ht="13">
      <c r="A1244" s="66"/>
      <c r="B1244" s="66"/>
      <c r="C1244" s="66"/>
    </row>
    <row r="1245" spans="1:3" ht="13">
      <c r="A1245" s="66"/>
      <c r="B1245" s="66"/>
      <c r="C1245" s="66"/>
    </row>
    <row r="1246" spans="1:3" ht="13">
      <c r="A1246" s="66"/>
      <c r="B1246" s="66"/>
      <c r="C1246" s="66"/>
    </row>
    <row r="1247" spans="1:3" ht="13">
      <c r="A1247" s="66"/>
      <c r="B1247" s="66"/>
      <c r="C1247" s="66"/>
    </row>
    <row r="1248" spans="1:3" ht="13">
      <c r="A1248" s="66"/>
      <c r="B1248" s="66"/>
      <c r="C1248" s="66"/>
    </row>
    <row r="1249" spans="1:3" ht="13">
      <c r="A1249" s="66"/>
      <c r="B1249" s="66"/>
      <c r="C1249" s="66"/>
    </row>
    <row r="1250" spans="1:3" ht="13">
      <c r="A1250" s="66"/>
      <c r="B1250" s="66"/>
      <c r="C1250" s="66"/>
    </row>
    <row r="1251" spans="1:3" ht="13">
      <c r="A1251" s="66"/>
      <c r="B1251" s="66"/>
      <c r="C1251" s="66"/>
    </row>
    <row r="1252" spans="1:3" ht="13">
      <c r="A1252" s="66"/>
      <c r="B1252" s="66"/>
      <c r="C1252" s="66"/>
    </row>
    <row r="1253" spans="1:3" ht="13">
      <c r="A1253" s="66"/>
      <c r="B1253" s="66"/>
      <c r="C1253" s="66"/>
    </row>
    <row r="1254" spans="1:3" ht="13">
      <c r="A1254" s="66"/>
      <c r="B1254" s="66"/>
      <c r="C1254" s="66"/>
    </row>
    <row r="1255" spans="1:3" ht="13">
      <c r="A1255" s="66"/>
      <c r="B1255" s="66"/>
      <c r="C1255" s="66"/>
    </row>
    <row r="1256" spans="1:3" ht="13">
      <c r="A1256" s="66"/>
      <c r="B1256" s="66"/>
      <c r="C1256" s="66"/>
    </row>
    <row r="1257" spans="1:3" ht="13">
      <c r="A1257" s="66"/>
      <c r="B1257" s="66"/>
      <c r="C1257" s="66"/>
    </row>
    <row r="1258" spans="1:3" ht="13">
      <c r="A1258" s="66"/>
      <c r="B1258" s="66"/>
      <c r="C1258" s="66"/>
    </row>
    <row r="1259" spans="1:3" ht="13">
      <c r="A1259" s="66"/>
      <c r="B1259" s="66"/>
      <c r="C1259" s="66"/>
    </row>
    <row r="1260" spans="1:3" ht="13">
      <c r="A1260" s="66"/>
      <c r="B1260" s="66"/>
      <c r="C1260" s="66"/>
    </row>
    <row r="1261" spans="1:3" ht="13">
      <c r="A1261" s="66"/>
      <c r="B1261" s="66"/>
      <c r="C1261" s="66"/>
    </row>
    <row r="1262" spans="1:3" ht="13">
      <c r="A1262" s="66"/>
      <c r="B1262" s="66"/>
      <c r="C1262" s="66"/>
    </row>
    <row r="1263" spans="1:3" ht="13">
      <c r="A1263" s="66"/>
      <c r="B1263" s="66"/>
      <c r="C1263" s="66"/>
    </row>
    <row r="1264" spans="1:3" ht="13">
      <c r="A1264" s="66"/>
      <c r="B1264" s="66"/>
      <c r="C1264" s="66"/>
    </row>
    <row r="1265" spans="1:3" ht="13">
      <c r="A1265" s="66"/>
      <c r="B1265" s="66"/>
      <c r="C1265" s="66"/>
    </row>
    <row r="1266" spans="1:3" ht="13">
      <c r="A1266" s="66"/>
      <c r="B1266" s="66"/>
      <c r="C1266" s="66"/>
    </row>
    <row r="1267" spans="1:3" ht="13">
      <c r="A1267" s="66"/>
      <c r="B1267" s="66"/>
      <c r="C1267" s="66"/>
    </row>
    <row r="1268" spans="1:3" ht="13">
      <c r="A1268" s="66"/>
      <c r="B1268" s="66"/>
      <c r="C1268" s="66"/>
    </row>
    <row r="1269" spans="1:3" ht="13">
      <c r="A1269" s="66"/>
      <c r="B1269" s="66"/>
      <c r="C1269" s="66"/>
    </row>
    <row r="1270" spans="1:3" ht="13">
      <c r="A1270" s="66"/>
      <c r="B1270" s="66"/>
      <c r="C1270" s="66"/>
    </row>
    <row r="1271" spans="1:3" ht="13">
      <c r="A1271" s="66"/>
      <c r="B1271" s="66"/>
      <c r="C1271" s="66"/>
    </row>
    <row r="1272" spans="1:3" ht="13">
      <c r="A1272" s="66"/>
      <c r="B1272" s="66"/>
      <c r="C1272" s="66"/>
    </row>
    <row r="1273" spans="1:3" ht="13">
      <c r="A1273" s="66"/>
      <c r="B1273" s="66"/>
      <c r="C1273" s="66"/>
    </row>
    <row r="1274" spans="1:3" ht="13">
      <c r="A1274" s="66"/>
      <c r="B1274" s="66"/>
      <c r="C1274" s="66"/>
    </row>
    <row r="1275" spans="1:3" ht="13">
      <c r="A1275" s="66"/>
      <c r="B1275" s="66"/>
      <c r="C1275" s="66"/>
    </row>
    <row r="1276" spans="1:3" ht="13">
      <c r="A1276" s="66"/>
      <c r="B1276" s="66"/>
      <c r="C1276" s="66"/>
    </row>
    <row r="1277" spans="1:3" ht="13">
      <c r="A1277" s="66"/>
      <c r="B1277" s="66"/>
      <c r="C1277" s="66"/>
    </row>
    <row r="1278" spans="1:3" ht="13">
      <c r="A1278" s="66"/>
      <c r="B1278" s="66"/>
      <c r="C1278" s="66"/>
    </row>
    <row r="1279" spans="1:3" ht="13">
      <c r="A1279" s="66"/>
      <c r="B1279" s="66"/>
      <c r="C1279" s="66"/>
    </row>
    <row r="1280" spans="1:3" ht="13">
      <c r="A1280" s="66"/>
      <c r="B1280" s="66"/>
      <c r="C1280" s="66"/>
    </row>
    <row r="1281" spans="1:3" ht="13">
      <c r="A1281" s="66"/>
      <c r="B1281" s="66"/>
      <c r="C1281" s="66"/>
    </row>
    <row r="1282" spans="1:3" ht="13">
      <c r="A1282" s="66"/>
      <c r="B1282" s="66"/>
      <c r="C1282" s="66"/>
    </row>
    <row r="1283" spans="1:3" ht="13">
      <c r="A1283" s="66"/>
      <c r="B1283" s="66"/>
      <c r="C1283" s="66"/>
    </row>
    <row r="1284" spans="1:3" ht="13">
      <c r="A1284" s="66"/>
      <c r="B1284" s="66"/>
      <c r="C1284" s="66"/>
    </row>
    <row r="1285" spans="1:3" ht="13">
      <c r="A1285" s="66"/>
      <c r="B1285" s="66"/>
      <c r="C1285" s="66"/>
    </row>
    <row r="1286" spans="1:3" ht="13">
      <c r="A1286" s="66"/>
      <c r="B1286" s="66"/>
      <c r="C1286" s="66"/>
    </row>
    <row r="1287" spans="1:3" ht="13">
      <c r="A1287" s="66"/>
      <c r="B1287" s="66"/>
      <c r="C1287" s="66"/>
    </row>
    <row r="1288" spans="1:3" ht="13">
      <c r="A1288" s="66"/>
      <c r="B1288" s="66"/>
      <c r="C1288" s="66"/>
    </row>
    <row r="1289" spans="1:3" ht="13">
      <c r="A1289" s="66"/>
      <c r="B1289" s="66"/>
      <c r="C1289" s="66"/>
    </row>
    <row r="1290" spans="1:3" ht="13">
      <c r="A1290" s="66"/>
      <c r="B1290" s="66"/>
      <c r="C1290" s="66"/>
    </row>
    <row r="1291" spans="1:3" ht="13">
      <c r="A1291" s="66"/>
      <c r="B1291" s="66"/>
      <c r="C1291" s="66"/>
    </row>
    <row r="1292" spans="1:3" ht="13">
      <c r="A1292" s="66"/>
      <c r="B1292" s="66"/>
      <c r="C1292" s="66"/>
    </row>
    <row r="1293" spans="1:3" ht="13">
      <c r="A1293" s="66"/>
      <c r="B1293" s="66"/>
      <c r="C1293" s="66"/>
    </row>
    <row r="1294" spans="1:3" ht="13">
      <c r="A1294" s="66"/>
      <c r="B1294" s="66"/>
      <c r="C1294" s="66"/>
    </row>
    <row r="1295" spans="1:3" ht="13">
      <c r="A1295" s="66"/>
      <c r="B1295" s="66"/>
      <c r="C1295" s="66"/>
    </row>
    <row r="1296" spans="1:3" ht="13">
      <c r="A1296" s="66"/>
      <c r="B1296" s="66"/>
      <c r="C1296" s="66"/>
    </row>
    <row r="1297" spans="1:3" ht="13">
      <c r="A1297" s="66"/>
      <c r="B1297" s="66"/>
      <c r="C1297" s="66"/>
    </row>
    <row r="1298" spans="1:3" ht="13">
      <c r="A1298" s="66"/>
      <c r="B1298" s="66"/>
      <c r="C1298" s="66"/>
    </row>
    <row r="1299" spans="1:3" ht="13">
      <c r="A1299" s="66"/>
      <c r="B1299" s="66"/>
      <c r="C1299" s="66"/>
    </row>
    <row r="1300" spans="1:3" ht="13">
      <c r="A1300" s="66"/>
      <c r="B1300" s="66"/>
      <c r="C1300" s="66"/>
    </row>
    <row r="1301" spans="1:3" ht="13">
      <c r="A1301" s="66"/>
      <c r="B1301" s="66"/>
      <c r="C1301" s="66"/>
    </row>
    <row r="1302" spans="1:3" ht="13">
      <c r="A1302" s="66"/>
      <c r="B1302" s="66"/>
      <c r="C1302" s="66"/>
    </row>
    <row r="1303" spans="1:3" ht="13">
      <c r="A1303" s="66"/>
      <c r="B1303" s="66"/>
      <c r="C1303" s="66"/>
    </row>
    <row r="1304" spans="1:3" ht="13">
      <c r="A1304" s="66"/>
      <c r="B1304" s="66"/>
      <c r="C1304" s="66"/>
    </row>
    <row r="1305" spans="1:3" ht="13">
      <c r="A1305" s="66"/>
      <c r="B1305" s="66"/>
      <c r="C1305" s="66"/>
    </row>
    <row r="1306" spans="1:3" ht="13">
      <c r="A1306" s="66"/>
      <c r="B1306" s="66"/>
      <c r="C1306" s="66"/>
    </row>
    <row r="1307" spans="1:3" ht="13">
      <c r="A1307" s="66"/>
      <c r="B1307" s="66"/>
      <c r="C1307" s="66"/>
    </row>
    <row r="1308" spans="1:3" ht="13">
      <c r="A1308" s="66"/>
      <c r="B1308" s="66"/>
      <c r="C1308" s="66"/>
    </row>
    <row r="1309" spans="1:3" ht="13">
      <c r="A1309" s="66"/>
      <c r="B1309" s="66"/>
      <c r="C1309" s="66"/>
    </row>
    <row r="1310" spans="1:3" ht="13">
      <c r="A1310" s="66"/>
      <c r="B1310" s="66"/>
      <c r="C1310" s="66"/>
    </row>
    <row r="1311" spans="1:3" ht="13">
      <c r="A1311" s="66"/>
      <c r="B1311" s="66"/>
      <c r="C1311" s="66"/>
    </row>
    <row r="1312" spans="1:3" ht="13">
      <c r="A1312" s="66"/>
      <c r="B1312" s="66"/>
      <c r="C1312" s="66"/>
    </row>
    <row r="1313" spans="1:3" ht="13">
      <c r="A1313" s="66"/>
      <c r="B1313" s="66"/>
      <c r="C1313" s="66"/>
    </row>
    <row r="1314" spans="1:3" ht="13">
      <c r="A1314" s="66"/>
      <c r="B1314" s="66"/>
      <c r="C1314" s="66"/>
    </row>
    <row r="1315" spans="1:3" ht="13">
      <c r="A1315" s="66"/>
      <c r="B1315" s="66"/>
      <c r="C1315" s="66"/>
    </row>
    <row r="1316" spans="1:3" ht="13">
      <c r="A1316" s="66"/>
      <c r="B1316" s="66"/>
      <c r="C1316" s="66"/>
    </row>
    <row r="1317" spans="1:3" ht="13">
      <c r="A1317" s="66"/>
      <c r="B1317" s="66"/>
      <c r="C1317" s="66"/>
    </row>
    <row r="1318" spans="1:3" ht="13">
      <c r="A1318" s="66"/>
      <c r="B1318" s="66"/>
      <c r="C1318" s="66"/>
    </row>
    <row r="1319" spans="1:3" ht="13">
      <c r="A1319" s="66"/>
      <c r="B1319" s="66"/>
      <c r="C1319" s="66"/>
    </row>
    <row r="1320" spans="1:3" ht="13">
      <c r="A1320" s="66"/>
      <c r="B1320" s="66"/>
      <c r="C1320" s="6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RFP</vt:lpstr>
      <vt:lpstr>Prev - Graphs</vt:lpstr>
      <vt:lpstr>Timeline</vt:lpstr>
      <vt:lpstr>EUR - Prevalence Data</vt:lpstr>
      <vt:lpstr>USA - Prevalence Data</vt:lpstr>
      <vt:lpstr>NON Prev -Graphs</vt:lpstr>
      <vt:lpstr>EUR</vt:lpstr>
      <vt:lpstr>USA</vt:lpstr>
      <vt:lpstr>Prev Data</vt:lpstr>
      <vt:lpstr>EUR - Prev</vt:lpstr>
      <vt:lpstr>USA - Prev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OL-Leone, Lacie (Online)</cp:lastModifiedBy>
  <dcterms:created xsi:type="dcterms:W3CDTF">2025-02-06T21:16:04Z</dcterms:created>
  <dcterms:modified xsi:type="dcterms:W3CDTF">2025-02-06T21:16:04Z</dcterms:modified>
</cp:coreProperties>
</file>