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ématerv" sheetId="1" state="visible" r:id="rId3"/>
    <sheet name="Beadá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<sst xmlns="http://schemas.openxmlformats.org/spreadsheetml/2006/main" count="259" uniqueCount="176">
  <si>
    <t xml:space="preserve">Webfejlesztés alapjai - beadandó weboldal (megrendelői téma)</t>
  </si>
  <si>
    <t xml:space="preserve">1-2-3 rajt!</t>
  </si>
  <si>
    <t xml:space="preserve">Mórocz László András</t>
  </si>
  <si>
    <t xml:space="preserve">JQ4TPH</t>
  </si>
  <si>
    <t xml:space="preserve">A cuki gyilkos</t>
  </si>
  <si>
    <t xml:space="preserve">A ház mindig nyer</t>
  </si>
  <si>
    <t xml:space="preserve">Téma</t>
  </si>
  <si>
    <t xml:space="preserve">Angyali kém</t>
  </si>
  <si>
    <t xml:space="preserve">Vízi sportverseny</t>
  </si>
  <si>
    <t xml:space="preserve">Az egészségért meg kell szenvedni</t>
  </si>
  <si>
    <t xml:space="preserve">A vízi sportverseny weboldala tartalmazza a sportversenyről kapcsolódó informáciokat. Ilyenek például a sportágak, a helyszínek, a résztvevők száma, a híres halak és csapatok. Az oldalon tájékozódni lehet még a jegyinformációkkal, a programokkal és a versenyre való regisztrációval kapcsolatban. Emelett a szponzorokat és az eseményről készült elő videókat, felvételeket is megtalálhatja a weboldalon a kedves érdeklődő.</t>
  </si>
  <si>
    <t xml:space="preserve">OK</t>
  </si>
  <si>
    <t xml:space="preserve">Az első olimpia</t>
  </si>
  <si>
    <t xml:space="preserve">A beszélgetés az AI által generált képek miatt pdf formátumban.</t>
  </si>
  <si>
    <t xml:space="preserve">Bence üstje</t>
  </si>
  <si>
    <t xml:space="preserve">Elkészítendő oldalak</t>
  </si>
  <si>
    <t xml:space="preserve">Csillagközi száguldás</t>
  </si>
  <si>
    <t xml:space="preserve">1.</t>
  </si>
  <si>
    <t xml:space="preserve">Vízi sportverseny kezdőlap</t>
  </si>
  <si>
    <t xml:space="preserve">Csodás művészet</t>
  </si>
  <si>
    <t xml:space="preserve">A kezdőlapon a figyelemfelkeltő kép mellett a sportverseny szlogenjeit olvashatják a nézők. A verseny időpontját és helyszínét is megtalálhatják, valamint a menüben navigálhatnak a többi oldal között.</t>
  </si>
  <si>
    <t xml:space="preserve">Démoni izmok</t>
  </si>
  <si>
    <t xml:space="preserve">2.</t>
  </si>
  <si>
    <t xml:space="preserve">Regisztráció</t>
  </si>
  <si>
    <t xml:space="preserve">A következő három oldal részletesebb leírás hiányában úgy tűnik, hogy ugyan arra a sémára épül.</t>
  </si>
  <si>
    <t xml:space="preserve">Ebéd Elek vizibicikli boltja</t>
  </si>
  <si>
    <t xml:space="preserve">A regisztráció oldalon tudnak az érdeklődők egy űrlap kitöltése után nevezni. Az űrlapon szükséges megadni a hal, vagy a csapat nevét, a sportágat amiben indulnak és a csapattagok számát is.</t>
  </si>
  <si>
    <t xml:space="preserve">Egy kis kiruccanás</t>
  </si>
  <si>
    <t xml:space="preserve">3.</t>
  </si>
  <si>
    <t xml:space="preserve">Sportágak</t>
  </si>
  <si>
    <t xml:space="preserve">NO</t>
  </si>
  <si>
    <t xml:space="preserve">Egy szöveges oldal, ami fel van osztva, úgy hogy minden sportágnak külön szekciója legyen, ahol megtalálhatók képek is a tájékoztatás mellett. </t>
  </si>
  <si>
    <t xml:space="preserve">Emőke szállodája</t>
  </si>
  <si>
    <t xml:space="preserve">A sportágak oldalon tudnak az érdeklődők tájékozódni a vízi sportverseny sportágairól, mint például a buboréklabdáról, a vízalatti korallhúzásról és a talán legnépszerűbb vízalatti áramlatszörfről.</t>
  </si>
  <si>
    <t xml:space="preserve">Ez vajon milyen ital?</t>
  </si>
  <si>
    <t xml:space="preserve">4.</t>
  </si>
  <si>
    <t xml:space="preserve">Programok</t>
  </si>
  <si>
    <t xml:space="preserve">A programok egy táblázatban vannak feltűntetve, amelynek fő részei a sportág neve, leírása, időpontja és 1 kép róluk.</t>
  </si>
  <si>
    <t xml:space="preserve">Főgonosz képző</t>
  </si>
  <si>
    <t xml:space="preserve">A programok oldalon láthatóak a 3 napos verseny során megtekinthető programok. Ilyen például a Szörfölő Uszonyok Napja és a Buborékvadászat.</t>
  </si>
  <si>
    <t xml:space="preserve">Gyógyításra fel!</t>
  </si>
  <si>
    <t xml:space="preserve">5.</t>
  </si>
  <si>
    <t xml:space="preserve">Helyszínek</t>
  </si>
  <si>
    <t xml:space="preserve">Az oldalon alapból csak a 3 helyszín neve/képe van a középpontban és azokra rámutatva/kattintva jelenik meg az adott helyszínről több adat (esetleg plusz képek)</t>
  </si>
  <si>
    <t xml:space="preserve">Gyűrűk és egyéb ékszerek</t>
  </si>
  <si>
    <t xml:space="preserve">A helszínek oldalon mutatjuk be a vízi sportverseny vándorhelyszíneit. Az idei helyszín a Csillámzátony, az eddigi helyszínek közül pedig a Kagylókertet és az Áramlat-öböl helszíneket mutatjuk be.</t>
  </si>
  <si>
    <t xml:space="preserve">Halas finomságok</t>
  </si>
  <si>
    <t xml:space="preserve">6.</t>
  </si>
  <si>
    <t xml:space="preserve">Média</t>
  </si>
  <si>
    <t xml:space="preserve">Hány tevét érsz?</t>
  </si>
  <si>
    <t xml:space="preserve">Ezen az oldalon a látogatók megtalálják a live streamhez kapcsolódó adatokat, illetve a nap végén közzétett stúdió videós összefoglalókat, ahol beszámolnak a nap legizgalmasabb pillanatairól. </t>
  </si>
  <si>
    <t xml:space="preserve">Horogra akadt furcsaságok</t>
  </si>
  <si>
    <t xml:space="preserve">Nem funkcionális követelmények</t>
  </si>
  <si>
    <t xml:space="preserve">Huhogni tilos!</t>
  </si>
  <si>
    <t xml:space="preserve">A weboldal fő színe kék, valamennyire víz alatti hatást kelt.</t>
  </si>
  <si>
    <t xml:space="preserve">Ilyen az igazi muzsika</t>
  </si>
  <si>
    <t xml:space="preserve">Az oldal minden látogatónak szól, célja, hogy felkeltse az érdeklődést és népszerűsítse a sportversenyt.</t>
  </si>
  <si>
    <t xml:space="preserve">Jack kapitány legénysége</t>
  </si>
  <si>
    <t xml:space="preserve">Az oldal egyik célja, hogy a halak és csapatjaik regisztrálni tudjanak a versenyre, így megkönnyítve a szervezők munkáját.</t>
  </si>
  <si>
    <t xml:space="preserve">Ide jöhetett volna Bob nagy, látványos háttérkép javaslata</t>
  </si>
  <si>
    <t xml:space="preserve">Játék az életért</t>
  </si>
  <si>
    <t xml:space="preserve">Tématerv kidolgozottsága</t>
  </si>
  <si>
    <t xml:space="preserve">Jeges finomságok</t>
  </si>
  <si>
    <t xml:space="preserve">A tématerv minimális szinten kidolgozott, az oldalak és a leírásaik mindenhol összefüggnek</t>
  </si>
  <si>
    <t xml:space="preserve">Jeges luxus</t>
  </si>
  <si>
    <t xml:space="preserve">A tématerv kellő igényességgel ki van dolgozva, az oldalak részletes leírással rendelkeznek, amely által teljes képet kapunk az oldal szerepéről, illetve a rajta megtalálható elemekről.</t>
  </si>
  <si>
    <t xml:space="preserve">A leírások nem elég részletesek</t>
  </si>
  <si>
    <t xml:space="preserve">Jól megy a szekér</t>
  </si>
  <si>
    <t xml:space="preserve">A leírások igényesen, értelmesen, világosan, helyesírási hibáktól mentesen vannak megfogalmazva.</t>
  </si>
  <si>
    <t xml:space="preserve">Kísért a szépség</t>
  </si>
  <si>
    <t xml:space="preserve">Kommunikáció</t>
  </si>
  <si>
    <t xml:space="preserve">Kísértetszálló</t>
  </si>
  <si>
    <t xml:space="preserve">A tématerv teljes mértékben megfelel a megrendelő által megfogalmazott igényeknek</t>
  </si>
  <si>
    <t xml:space="preserve">Koralltelep</t>
  </si>
  <si>
    <t xml:space="preserve">A beszélgetés során a megrendelő igényei rendesen fel lettek mérve, a beszélgetés minden részletre kitért, ami alapján a weboldal teljes mértékben elkészíthető</t>
  </si>
  <si>
    <t xml:space="preserve">Könyv a kezedbe</t>
  </si>
  <si>
    <t xml:space="preserve">A teljes beszélgetés természetes, a kommunikáció megfelelő</t>
  </si>
  <si>
    <t xml:space="preserve">Minden palacknak van kupakja</t>
  </si>
  <si>
    <t xml:space="preserve">Összegzés</t>
  </si>
  <si>
    <t xml:space="preserve">Nem lopott termékek tárháza</t>
  </si>
  <si>
    <t xml:space="preserve">Öltözz melegen!</t>
  </si>
  <si>
    <t xml:space="preserve">Pálca választ</t>
  </si>
  <si>
    <t xml:space="preserve">Rozsdás-sepernyőtelep</t>
  </si>
  <si>
    <t xml:space="preserve">Tématerv kidolgozottsága, teljessége</t>
  </si>
  <si>
    <t xml:space="preserve">Sötét mágia vagy jóslás</t>
  </si>
  <si>
    <t xml:space="preserve">Sötét varázslatok</t>
  </si>
  <si>
    <t xml:space="preserve">S.</t>
  </si>
  <si>
    <t xml:space="preserve">Összesített pontszám</t>
  </si>
  <si>
    <t xml:space="preserve">Szállj el kismadár!</t>
  </si>
  <si>
    <t xml:space="preserve">Tanulni jó!</t>
  </si>
  <si>
    <t xml:space="preserve">Te el tudod kapni?</t>
  </si>
  <si>
    <t xml:space="preserve">Teve mozi</t>
  </si>
  <si>
    <t xml:space="preserve">Ufók építik</t>
  </si>
  <si>
    <t xml:space="preserve">Vadas trófeák</t>
  </si>
  <si>
    <t xml:space="preserve">Vedd meg a gyerekem!</t>
  </si>
  <si>
    <t xml:space="preserve">Vegyél búcsú cédulát!</t>
  </si>
  <si>
    <t xml:space="preserve">Vigyázz! Kész! Tűz!</t>
  </si>
  <si>
    <t xml:space="preserve">Virágok a semmi közepén</t>
  </si>
  <si>
    <t xml:space="preserve">Vonatokról mindent</t>
  </si>
  <si>
    <t xml:space="preserve">Kötelező szempontok</t>
  </si>
  <si>
    <t xml:space="preserve">1.1</t>
  </si>
  <si>
    <t xml:space="preserve">A beadott projekt zip formátumban került feltöltésre, amely minden projekthez szükséges fájlt tartalmaz</t>
  </si>
  <si>
    <t xml:space="preserve">1.2</t>
  </si>
  <si>
    <t xml:space="preserve">Az elkészített, felhasznált fájlok logikailag megfelelően vannak rendezve. A projekt tartalmaz egy index.html fájlt, amely a weboldal főoldala, és amely a projekt gyökérkönyvtárában található. A projektben minden útvonal megfelelően meg van adva</t>
  </si>
  <si>
    <t xml:space="preserve">1.3</t>
  </si>
  <si>
    <t xml:space="preserve">A projekt a tématerv alapján készült, abban a témában</t>
  </si>
  <si>
    <t xml:space="preserve">1.4</t>
  </si>
  <si>
    <t xml:space="preserve">A projekt nem tartalmaz nem engedélyezett technológiákat, vagy nem engedélyezett eszközökkel készített programrészeket</t>
  </si>
  <si>
    <t xml:space="preserve">1.5</t>
  </si>
  <si>
    <t xml:space="preserve">A projekt nem tartalmaz egyéb, a felsoroltakon kívül, a csoport gyakorlatvezetői által súlyosnak ítélt hibát, hiányosságot</t>
  </si>
  <si>
    <t xml:space="preserve">1.6</t>
  </si>
  <si>
    <t xml:space="preserve">Késés: a határidő után a beadásig eltelt idő alatti megkezdett napok száma</t>
  </si>
  <si>
    <t xml:space="preserve">-</t>
  </si>
  <si>
    <t xml:space="preserve">Megvalósított oldalak</t>
  </si>
  <si>
    <t xml:space="preserve">2.1</t>
  </si>
  <si>
    <t xml:space="preserve">2.1.1</t>
  </si>
  <si>
    <t xml:space="preserve">Az oldal rendelkezésre áll, a főoldalról elérhető, az oldalról el lehet navigálni. Az oldal nem tartalmaz validálási hibát [ha nem teljesül, akkor a többi pontszám 50%-a lesz csak figyelembe véve]</t>
  </si>
  <si>
    <t xml:space="preserve">2.1.2</t>
  </si>
  <si>
    <t xml:space="preserve">Az oldalon minden információ rendelkezésre áll, az oldal a funkcióját kellő módon betölti</t>
  </si>
  <si>
    <t xml:space="preserve">2.1.3</t>
  </si>
  <si>
    <t xml:space="preserve">Az oldal elemei rendelkeznek megfelelő mennyiségű formázással, nem csak össze vannak dobálva</t>
  </si>
  <si>
    <t xml:space="preserve">2.1.4</t>
  </si>
  <si>
    <t xml:space="preserve">Az oldal tartalmilag és formázás tekintetében is kiemelkedő, minden apró részletre figyelve van, az oldal kellemes hatást kelt</t>
  </si>
  <si>
    <t xml:space="preserve">2.2</t>
  </si>
  <si>
    <t xml:space="preserve">2.2.1</t>
  </si>
  <si>
    <t xml:space="preserve">2.2.2</t>
  </si>
  <si>
    <t xml:space="preserve">2.2.3</t>
  </si>
  <si>
    <t xml:space="preserve">2.2.4</t>
  </si>
  <si>
    <t xml:space="preserve">2.3</t>
  </si>
  <si>
    <t xml:space="preserve">2.3.1</t>
  </si>
  <si>
    <t xml:space="preserve">2.3.2</t>
  </si>
  <si>
    <t xml:space="preserve">2.3.3</t>
  </si>
  <si>
    <t xml:space="preserve">2.3.4</t>
  </si>
  <si>
    <t xml:space="preserve">2.4</t>
  </si>
  <si>
    <t xml:space="preserve">2.4.1</t>
  </si>
  <si>
    <t xml:space="preserve">2.4.2</t>
  </si>
  <si>
    <t xml:space="preserve">2.4.3</t>
  </si>
  <si>
    <t xml:space="preserve">2.4.4</t>
  </si>
  <si>
    <t xml:space="preserve">2.5</t>
  </si>
  <si>
    <t xml:space="preserve">2.5.1</t>
  </si>
  <si>
    <t xml:space="preserve">2.5.2</t>
  </si>
  <si>
    <t xml:space="preserve">2.5.3</t>
  </si>
  <si>
    <t xml:space="preserve">2.5.4</t>
  </si>
  <si>
    <t xml:space="preserve">2.6</t>
  </si>
  <si>
    <t xml:space="preserve">2.6.1</t>
  </si>
  <si>
    <t xml:space="preserve">2.6.2</t>
  </si>
  <si>
    <t xml:space="preserve">2.6.3</t>
  </si>
  <si>
    <t xml:space="preserve">2.6.4</t>
  </si>
  <si>
    <t xml:space="preserve">Projekt minősége</t>
  </si>
  <si>
    <r>
      <rPr>
        <b val="true"/>
        <sz val="11"/>
        <color theme="1"/>
        <rFont val="Aptos Narrow"/>
        <family val="2"/>
        <charset val="1"/>
      </rPr>
      <t xml:space="preserve">Projekt minőségével kapcsolatos szempontok </t>
    </r>
    <r>
      <rPr>
        <sz val="11"/>
        <color theme="1"/>
        <rFont val="Aptos Narrow"/>
        <family val="2"/>
        <charset val="1"/>
      </rPr>
      <t xml:space="preserve">(csak legalább 4 elkészített oldal esetén értékelhető)</t>
    </r>
  </si>
  <si>
    <t xml:space="preserve">3.1</t>
  </si>
  <si>
    <t xml:space="preserve">Az oldalak egységes design-nal készültek, minden oldal hasonló felépítésű</t>
  </si>
  <si>
    <t xml:space="preserve">0 / 2</t>
  </si>
  <si>
    <t xml:space="preserve">3.2</t>
  </si>
  <si>
    <t xml:space="preserve">A weboldal esztétikusan néz ki, az elemek elrendezése megfelelő, minden jól olvasható, színek jól vannak kiválasztva. Az oldal minőségi összhatást kelt, modernnek néz ki, az oldalon való navigáció egyszerű, egyértelmű</t>
  </si>
  <si>
    <t xml:space="preserve">0 / 3 / 6</t>
  </si>
  <si>
    <t xml:space="preserve">3.3</t>
  </si>
  <si>
    <t xml:space="preserve">A felhasználói interakció az oldallal megfelelő. Ahol indokolt, ott áttűnések / animációk vannak (pl. tartalom animálása, gombok, kártyák, stb.). Az animációk jó érzést keltenek és nem is hiányznak sehol</t>
  </si>
  <si>
    <t xml:space="preserve">0 / 2 / 4 / 7</t>
  </si>
  <si>
    <t xml:space="preserve">3.4</t>
  </si>
  <si>
    <t xml:space="preserve">Az elkészített oldalak reszponzívak, minden kijelzőméreten tökéletesen használhatóak, a felhasználói élmény megfelelő</t>
  </si>
  <si>
    <t xml:space="preserve">0 / 3 / 6 / 9</t>
  </si>
  <si>
    <t xml:space="preserve">3.5</t>
  </si>
  <si>
    <t xml:space="preserve">A kód megfelelően van szervezve. Értelmes id-k / class nevek vannak benne, egyésgesek, beszédesek, indentálás megfelelő, CSS fájlok megfelelően vannak szervezve, átláthatóak, stb.</t>
  </si>
  <si>
    <t xml:space="preserve">Extra szempontok</t>
  </si>
  <si>
    <t xml:space="preserve">4.1</t>
  </si>
  <si>
    <t xml:space="preserve">A weboldal a témájának megfelelően van illusztrálva, AI által generált képek / hangok... segítségével</t>
  </si>
  <si>
    <t xml:space="preserve">4.2</t>
  </si>
  <si>
    <t xml:space="preserve">A weboldal megfelel minden nem funkcionális követelménynek és a megrendelő minden igényének</t>
  </si>
  <si>
    <t xml:space="preserve">4.3</t>
  </si>
  <si>
    <t xml:space="preserve">Tématervnél hagyott többletpont</t>
  </si>
  <si>
    <t xml:space="preserve">0 - 2</t>
  </si>
  <si>
    <t xml:space="preserve">Összegzés (normál beadás)</t>
  </si>
  <si>
    <t xml:space="preserve">Kötelező szempontok megsértése</t>
  </si>
  <si>
    <t xml:space="preserve">Összegzés (javítás)</t>
  </si>
  <si>
    <t xml:space="preserve">Elért pontszám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</si>
</sst>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5">
    <font>
      <sz val="11"/>
      <color theme="1"/>
      <name val="Aptos Narrow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theme="0"/>
      <name val="Aptos Narrow"/>
      <family val="2"/>
      <charset val="1"/>
    </font>
    <font>
      <sz val="11"/>
      <color theme="0"/>
      <name val="Aptos Narrow"/>
      <family val="2"/>
      <charset val="1"/>
    </font>
    <font>
      <sz val="16"/>
      <color rgb="FF3F3F76"/>
      <name val="Aptos Narrow"/>
      <family val="2"/>
      <charset val="1"/>
    </font>
    <font>
      <sz val="11"/>
      <color rgb="FF3F3F76"/>
      <name val="Aptos Narrow"/>
      <family val="2"/>
      <charset val="238"/>
    </font>
    <font>
      <sz val="11"/>
      <color rgb="FF3F3F76"/>
      <name val="Aptos Narrow"/>
      <family val="2"/>
      <charset val="1"/>
    </font>
    <font>
      <b val="true"/>
      <sz val="14"/>
      <color rgb="FF3F3F76"/>
      <name val="Aptos Narrow"/>
      <family val="2"/>
      <charset val="1"/>
    </font>
    <font>
      <b val="true"/>
      <sz val="11"/>
      <color theme="1"/>
      <name val="Aptos Narrow"/>
      <family val="2"/>
      <charset val="1"/>
    </font>
    <font>
      <sz val="11"/>
      <color theme="1"/>
      <name val="Aptos Narrow"/>
      <family val="2"/>
      <charset val="1"/>
    </font>
    <font>
      <b val="true"/>
      <sz val="11"/>
      <color theme="0"/>
      <name val="Aptos Narrow"/>
      <family val="2"/>
      <charset val="1"/>
    </font>
    <font>
      <sz val="9"/>
      <color theme="1"/>
      <name val="Aptos Narrow"/>
      <family val="2"/>
      <charset val="238"/>
    </font>
    <font>
      <b val="true"/>
      <sz val="9"/>
      <color theme="1"/>
      <name val="Aptos Narrow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CC99"/>
        <bgColor rgb="FFFFD13F"/>
      </patternFill>
    </fill>
    <fill>
      <patternFill patternType="solid">
        <fgColor theme="3" tint="0.4999"/>
        <bgColor rgb="FF9999FF"/>
      </patternFill>
    </fill>
    <fill>
      <patternFill patternType="solid">
        <fgColor theme="3" tint="0.8999"/>
        <bgColor rgb="FFF2F2F2"/>
      </patternFill>
    </fill>
    <fill>
      <patternFill patternType="solid">
        <fgColor theme="3" tint="0.749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theme="0" tint="-0.05"/>
        <bgColor rgb="FFFFFFFF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1" applyFont="true" applyBorder="true" applyAlignment="true" applyProtection="false">
      <alignment horizontal="general" vertical="bottom" textRotation="0" wrapText="false" indent="0" shrinkToFit="false"/>
    </xf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3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4" borderId="4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2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6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4" borderId="7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1" fillId="4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6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4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0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7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7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9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22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5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3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Input" xfId="20"/>
  </cellStyles>
  <dxfs count="56">
    <dxf>
      <fill>
        <patternFill>
          <bgColor rgb="FF00B050"/>
        </patternFill>
      </fill>
    </dxf>
    <dxf>
      <fill>
        <patternFill>
          <bgColor rgb="FFF40000"/>
        </patternFill>
      </fill>
    </dxf>
    <dxf>
      <font>
        <color rgb="FFFFFFFF"/>
      </font>
      <fill>
        <patternFill>
          <bgColor rgb="FFDE0000"/>
        </patternFill>
      </fill>
    </dxf>
    <dxf>
      <fill>
        <patternFill>
          <bgColor rgb="FF00B050"/>
        </patternFill>
      </fill>
    </dxf>
    <dxf>
      <fill>
        <patternFill>
          <bgColor rgb="FFF40000"/>
        </patternFill>
      </fill>
    </dxf>
    <dxf>
      <font>
        <color rgb="FFFFFFFF"/>
      </font>
      <fill>
        <patternFill>
          <bgColor rgb="FFDE0000"/>
        </patternFill>
      </fill>
    </dxf>
    <dxf>
      <fill>
        <patternFill>
          <bgColor rgb="FF00B050"/>
        </patternFill>
      </fill>
    </dxf>
    <dxf>
      <fill>
        <patternFill>
          <bgColor rgb="FFF40000"/>
        </patternFill>
      </fill>
    </dxf>
    <dxf>
      <fill>
        <patternFill/>
      </fill>
    </dxf>
    <dxf>
      <fill>
        <patternFill>
          <bgColor rgb="FF00B050"/>
        </patternFill>
      </fill>
    </dxf>
    <dxf>
      <fill>
        <patternFill>
          <bgColor rgb="FFF40000"/>
        </patternFill>
      </fill>
    </dxf>
    <dxf>
      <fill>
        <patternFill>
          <bgColor rgb="FFFFD13F"/>
        </patternFill>
      </fill>
    </dxf>
    <dxf>
      <fill>
        <patternFill>
          <bgColor rgb="FF00B050"/>
        </patternFill>
      </fill>
    </dxf>
    <dxf>
      <fill>
        <patternFill>
          <bgColor rgb="FFF40000"/>
        </patternFill>
      </fill>
    </dxf>
    <dxf>
      <fill>
        <patternFill>
          <bgColor rgb="FFFFD13F"/>
        </patternFill>
      </fill>
    </dxf>
    <dxf>
      <fill>
        <patternFill/>
      </fill>
    </dxf>
    <dxf>
      <font>
        <color rgb="FFFFFFFF"/>
      </font>
      <fill>
        <patternFill>
          <bgColor rgb="FFDE0000"/>
        </patternFill>
      </fill>
    </dxf>
    <dxf>
      <font>
        <color rgb="FFFFFFFF"/>
      </font>
      <fill>
        <patternFill>
          <bgColor rgb="FFDE0000"/>
        </patternFill>
      </fill>
    </dxf>
    <dxf>
      <fill>
        <patternFill>
          <bgColor rgb="FF00B050"/>
        </patternFill>
      </fill>
    </dxf>
    <dxf>
      <fill>
        <patternFill>
          <bgColor rgb="FFF40000"/>
        </patternFill>
      </fill>
    </dxf>
    <dxf>
      <fill>
        <patternFill>
          <bgColor rgb="FF00B050"/>
        </patternFill>
      </fill>
    </dxf>
    <dxf>
      <fill>
        <patternFill>
          <bgColor rgb="FFF40000"/>
        </patternFill>
      </fill>
    </dxf>
    <dxf>
      <font>
        <color rgb="FFFFFFFF"/>
      </font>
      <fill>
        <patternFill>
          <bgColor rgb="FFDE0000"/>
        </patternFill>
      </fill>
    </dxf>
    <dxf>
      <font>
        <color rgb="FFFFFFFF"/>
      </font>
      <fill>
        <patternFill>
          <bgColor rgb="FFDE0000"/>
        </patternFill>
      </fill>
    </dxf>
    <dxf>
      <font>
        <color rgb="FFFFFFFF"/>
      </font>
      <fill>
        <patternFill>
          <bgColor rgb="FFDE0000"/>
        </patternFill>
      </fill>
    </dxf>
    <dxf>
      <font>
        <color rgb="FFFFFFFF"/>
      </font>
      <fill>
        <patternFill>
          <bgColor rgb="FFDE0000"/>
        </patternFill>
      </fill>
    </dxf>
    <dxf>
      <font>
        <color rgb="FFFFFFFF"/>
      </font>
      <fill>
        <patternFill>
          <bgColor rgb="FFDE0000"/>
        </patternFill>
      </fill>
    </dxf>
    <dxf>
      <fill>
        <patternFill/>
      </fill>
    </dxf>
    <dxf>
      <fill>
        <patternFill>
          <bgColor rgb="FF00B050"/>
        </patternFill>
      </fill>
    </dxf>
    <dxf>
      <fill>
        <patternFill>
          <bgColor rgb="FFF40000"/>
        </patternFill>
      </fill>
    </dxf>
    <dxf>
      <fill>
        <patternFill>
          <bgColor rgb="FFFFD13F"/>
        </patternFill>
      </fill>
    </dxf>
    <dxf>
      <fill>
        <patternFill>
          <bgColor rgb="FF00B050"/>
        </patternFill>
      </fill>
    </dxf>
    <dxf>
      <fill>
        <patternFill>
          <bgColor rgb="FFF40000"/>
        </patternFill>
      </fill>
    </dxf>
    <dxf>
      <fill>
        <patternFill>
          <bgColor rgb="FFFFD13F"/>
        </patternFill>
      </fill>
    </dxf>
    <dxf>
      <fill>
        <patternFill/>
      </fill>
    </dxf>
    <dxf>
      <fill>
        <patternFill/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40000"/>
        </patternFill>
      </fill>
    </dxf>
    <dxf>
      <font>
        <color rgb="00FFFFFF"/>
      </font>
      <fill>
        <patternFill>
          <bgColor rgb="FF00B050"/>
        </patternFill>
      </fill>
    </dxf>
    <dxf>
      <font>
        <color rgb="00FFFFFF"/>
      </font>
      <fill>
        <patternFill>
          <bgColor rgb="FFF40000"/>
        </patternFill>
      </fill>
    </dxf>
    <dxf>
      <font>
        <color rgb="00FFFFFF"/>
      </font>
      <fill>
        <patternFill>
          <bgColor rgb="FF00B050"/>
        </patternFill>
      </fill>
    </dxf>
    <dxf>
      <font>
        <color rgb="00FFFFFF"/>
      </font>
      <fill>
        <patternFill>
          <bgColor rgb="FFF40000"/>
        </patternFill>
      </fill>
    </dxf>
    <dxf>
      <fill>
        <patternFill>
          <bgColor rgb="FF00B050"/>
        </patternFill>
      </fill>
    </dxf>
    <dxf>
      <fill>
        <patternFill>
          <bgColor rgb="FFF40000"/>
        </patternFill>
      </fill>
    </dxf>
    <dxf>
      <fill>
        <patternFill>
          <bgColor rgb="FF00B050"/>
        </patternFill>
      </fill>
    </dxf>
    <dxf>
      <fill>
        <patternFill>
          <bgColor rgb="FFF40000"/>
        </patternFill>
      </fill>
    </dxf>
    <dxf>
      <font>
        <color rgb="FFFFFFFF"/>
      </font>
      <fill>
        <patternFill>
          <bgColor rgb="FFDE0000"/>
        </patternFill>
      </fill>
    </dxf>
    <dxf>
      <font>
        <color rgb="FFFFFFFF"/>
      </font>
      <fill>
        <patternFill>
          <bgColor rgb="FFDE0000"/>
        </patternFill>
      </fill>
    </dxf>
    <dxf>
      <font>
        <color rgb="FFFFFFFF"/>
      </font>
      <fill>
        <patternFill>
          <bgColor rgb="FFDE0000"/>
        </patternFill>
      </fill>
    </dxf>
    <dxf>
      <font>
        <color rgb="FFFFFFFF"/>
      </font>
      <fill>
        <patternFill>
          <bgColor rgb="FFDE0000"/>
        </patternFill>
      </fill>
    </dxf>
    <dxf>
      <font>
        <color rgb="FFFFFFFF"/>
      </font>
      <fill>
        <patternFill>
          <bgColor rgb="FFDE0000"/>
        </patternFill>
      </fill>
    </dxf>
    <dxf>
      <font>
        <color rgb="FFFFFFFF"/>
      </font>
      <fill>
        <patternFill>
          <bgColor rgb="FFDE0000"/>
        </patternFill>
      </fill>
    </dxf>
    <dxf>
      <font>
        <color rgb="FFFFFFFF"/>
      </font>
      <fill>
        <patternFill>
          <bgColor rgb="FFDE0000"/>
        </patternFill>
      </fill>
    </dxf>
    <dxf>
      <font>
        <color rgb="FFFFFFFF"/>
      </font>
      <fill>
        <patternFill>
          <bgColor rgb="FFDE0000"/>
        </patternFill>
      </fill>
    </dxf>
    <dxf>
      <font>
        <color rgb="FFFFFFFF"/>
      </font>
      <fill>
        <patternFill>
          <bgColor rgb="FFDE0000"/>
        </patternFill>
      </fill>
    </dxf>
  </dxfs>
  <colors>
    <indexedColors>
      <rgbColor rgb="FF000000"/>
      <rgbColor rgb="FFFFFFFF"/>
      <rgbColor rgb="FFF40000"/>
      <rgbColor rgb="FF00FF00"/>
      <rgbColor rgb="FF0000FF"/>
      <rgbColor rgb="FFFFFF00"/>
      <rgbColor rgb="FFFF00FF"/>
      <rgbColor rgb="FF00FFFF"/>
      <rgbColor rgb="FFDE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2F2F2"/>
      <rgbColor rgb="FFDCEA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6CAEC"/>
      <rgbColor rgb="FFFF99CC"/>
      <rgbColor rgb="FFCC99FF"/>
      <rgbColor rgb="FFFFCC99"/>
      <rgbColor rgb="FF4E95D9"/>
      <rgbColor rgb="FF33CCCC"/>
      <rgbColor rgb="FF99CC00"/>
      <rgbColor rgb="FFFFD13F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-téma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A50"/>
  <sheetViews>
    <sheetView showFormulas="false" showGridLines="true" showRowColHeaders="true" showZeros="true" rightToLeft="false" tabSelected="true" showOutlineSymbols="true" defaultGridColor="true" view="normal" topLeftCell="D28" colorId="64" zoomScale="100" zoomScaleNormal="100" zoomScalePageLayoutView="100" workbookViewId="0">
      <selection pane="topLeft" activeCell="P25" activeCellId="0" sqref="P25"/>
    </sheetView>
  </sheetViews>
  <sheetFormatPr defaultColWidth="8.59765625" defaultRowHeight="14.25" zeroHeight="false" outlineLevelRow="0" outlineLevelCol="0"/>
  <cols>
    <col collapsed="false" customWidth="true" hidden="false" outlineLevel="0" max="11" min="11" style="0" width="9.11"/>
    <col collapsed="false" customWidth="true" hidden="false" outlineLevel="0" max="13" min="12" style="0" width="9.66"/>
    <col collapsed="false" customWidth="true" hidden="false" outlineLevel="0" max="15" min="14" style="1" width="9.11"/>
    <col collapsed="false" customWidth="true" hidden="false" outlineLevel="0" max="16" min="16" style="0" width="114.89"/>
  </cols>
  <sheetData>
    <row r="1" customFormat="false" ht="42.7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ZZ1" s="4" t="s">
        <v>1</v>
      </c>
    </row>
    <row r="2" customFormat="false" ht="26.25" hidden="false" customHeight="true" outlineLevel="0" collapsed="false">
      <c r="A2" s="5" t="s">
        <v>2</v>
      </c>
      <c r="B2" s="5"/>
      <c r="C2" s="5"/>
      <c r="D2" s="5"/>
      <c r="E2" s="5"/>
      <c r="F2" s="5"/>
      <c r="G2" s="5"/>
      <c r="H2" s="5"/>
      <c r="I2" s="6" t="s">
        <v>3</v>
      </c>
      <c r="J2" s="6"/>
      <c r="K2" s="6"/>
      <c r="L2" s="6"/>
      <c r="M2" s="6"/>
      <c r="N2" s="6"/>
      <c r="O2" s="6"/>
      <c r="P2" s="3"/>
      <c r="ZZ2" s="4" t="s">
        <v>4</v>
      </c>
    </row>
    <row r="3" customFormat="false" ht="26.25" hidden="false" customHeight="true" outlineLevel="0" collapsed="false">
      <c r="A3" s="5"/>
      <c r="B3" s="5"/>
      <c r="C3" s="5"/>
      <c r="D3" s="5"/>
      <c r="E3" s="5"/>
      <c r="F3" s="5"/>
      <c r="G3" s="5"/>
      <c r="H3" s="5"/>
      <c r="I3" s="6"/>
      <c r="J3" s="6"/>
      <c r="K3" s="6"/>
      <c r="L3" s="6"/>
      <c r="M3" s="6"/>
      <c r="N3" s="6"/>
      <c r="O3" s="6"/>
      <c r="P3" s="3"/>
      <c r="ZZ3" s="4" t="s">
        <v>5</v>
      </c>
    </row>
    <row r="4" customFormat="false" ht="42.75" hidden="false" customHeight="true" outlineLevel="0" collapsed="false">
      <c r="A4" s="7" t="s">
        <v>6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3"/>
      <c r="ZZ4" s="4" t="s">
        <v>7</v>
      </c>
    </row>
    <row r="5" customFormat="false" ht="34.5" hidden="false" customHeight="true" outlineLevel="0" collapsed="false">
      <c r="A5" s="8" t="s">
        <v>8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3"/>
      <c r="ZZ5" s="9" t="s">
        <v>9</v>
      </c>
    </row>
    <row r="6" customFormat="false" ht="144.75" hidden="false" customHeight="true" outlineLevel="0" collapsed="false">
      <c r="A6" s="10" t="s">
        <v>10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1" t="n">
        <v>1</v>
      </c>
      <c r="O6" s="12" t="s">
        <v>11</v>
      </c>
      <c r="P6" s="3"/>
      <c r="ZZ6" s="4" t="s">
        <v>12</v>
      </c>
    </row>
    <row r="7" customFormat="false" ht="34.5" hidden="false" customHeight="true" outlineLevel="0" collapsed="false">
      <c r="A7" s="13" t="s">
        <v>13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1" t="n">
        <v>0</v>
      </c>
      <c r="O7" s="12" t="s">
        <v>11</v>
      </c>
      <c r="P7" s="3"/>
      <c r="ZZ7" s="4" t="s">
        <v>14</v>
      </c>
    </row>
    <row r="8" customFormat="false" ht="42.75" hidden="false" customHeight="true" outlineLevel="0" collapsed="false">
      <c r="A8" s="14" t="s">
        <v>15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3"/>
      <c r="ZZ8" s="4" t="s">
        <v>16</v>
      </c>
    </row>
    <row r="9" customFormat="false" ht="33.75" hidden="false" customHeight="true" outlineLevel="0" collapsed="false">
      <c r="A9" s="15" t="s">
        <v>17</v>
      </c>
      <c r="B9" s="16" t="s">
        <v>18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 t="n">
        <v>0.5</v>
      </c>
      <c r="O9" s="18" t="s">
        <v>11</v>
      </c>
      <c r="P9" s="19"/>
      <c r="ZZ9" s="4" t="s">
        <v>19</v>
      </c>
    </row>
    <row r="10" customFormat="false" ht="55.5" hidden="false" customHeight="true" outlineLevel="0" collapsed="false">
      <c r="A10" s="20" t="s">
        <v>20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17"/>
      <c r="O10" s="18"/>
      <c r="P10" s="19"/>
      <c r="ZZ10" s="4" t="s">
        <v>21</v>
      </c>
    </row>
    <row r="11" customFormat="false" ht="33.75" hidden="false" customHeight="true" outlineLevel="0" collapsed="false">
      <c r="A11" s="15" t="s">
        <v>22</v>
      </c>
      <c r="B11" s="16" t="s">
        <v>23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7" t="n">
        <v>0.5</v>
      </c>
      <c r="O11" s="18" t="s">
        <v>11</v>
      </c>
      <c r="P11" s="21" t="s">
        <v>24</v>
      </c>
      <c r="ZZ11" s="4" t="s">
        <v>25</v>
      </c>
    </row>
    <row r="12" customFormat="false" ht="55.5" hidden="false" customHeight="true" outlineLevel="0" collapsed="false">
      <c r="A12" s="20" t="s">
        <v>26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17"/>
      <c r="O12" s="18"/>
      <c r="P12" s="21"/>
      <c r="ZZ12" s="4" t="s">
        <v>27</v>
      </c>
    </row>
    <row r="13" customFormat="false" ht="33.75" hidden="false" customHeight="true" outlineLevel="0" collapsed="false">
      <c r="A13" s="15" t="s">
        <v>28</v>
      </c>
      <c r="B13" s="16" t="s">
        <v>29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7" t="n">
        <v>0.5</v>
      </c>
      <c r="O13" s="18" t="s">
        <v>30</v>
      </c>
      <c r="P13" s="22" t="s">
        <v>31</v>
      </c>
      <c r="ZZ13" s="4" t="s">
        <v>32</v>
      </c>
    </row>
    <row r="14" customFormat="false" ht="55.5" hidden="false" customHeight="true" outlineLevel="0" collapsed="false">
      <c r="A14" s="20" t="s">
        <v>33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17"/>
      <c r="O14" s="18"/>
      <c r="P14" s="22"/>
      <c r="ZZ14" s="4" t="s">
        <v>34</v>
      </c>
    </row>
    <row r="15" customFormat="false" ht="33.75" hidden="false" customHeight="true" outlineLevel="0" collapsed="false">
      <c r="A15" s="15" t="s">
        <v>35</v>
      </c>
      <c r="B15" s="16" t="s">
        <v>36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7" t="n">
        <v>0.5</v>
      </c>
      <c r="O15" s="18" t="s">
        <v>30</v>
      </c>
      <c r="P15" s="22" t="s">
        <v>37</v>
      </c>
      <c r="ZZ15" s="9" t="s">
        <v>38</v>
      </c>
    </row>
    <row r="16" customFormat="false" ht="55.5" hidden="false" customHeight="true" outlineLevel="0" collapsed="false">
      <c r="A16" s="20" t="s">
        <v>39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17"/>
      <c r="O16" s="18"/>
      <c r="P16" s="22"/>
      <c r="ZZ16" s="4" t="s">
        <v>40</v>
      </c>
    </row>
    <row r="17" customFormat="false" ht="33.75" hidden="false" customHeight="true" outlineLevel="0" collapsed="false">
      <c r="A17" s="15" t="s">
        <v>41</v>
      </c>
      <c r="B17" s="16" t="s">
        <v>42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7" t="n">
        <v>0.5</v>
      </c>
      <c r="O17" s="18" t="s">
        <v>30</v>
      </c>
      <c r="P17" s="22" t="s">
        <v>43</v>
      </c>
      <c r="ZZ17" s="4" t="s">
        <v>44</v>
      </c>
    </row>
    <row r="18" customFormat="false" ht="55.5" hidden="false" customHeight="true" outlineLevel="0" collapsed="false">
      <c r="A18" s="20" t="s">
        <v>45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17"/>
      <c r="O18" s="18"/>
      <c r="P18" s="22"/>
      <c r="ZZ18" s="4" t="s">
        <v>46</v>
      </c>
    </row>
    <row r="19" customFormat="false" ht="33.75" hidden="false" customHeight="true" outlineLevel="0" collapsed="false">
      <c r="A19" s="15" t="s">
        <v>47</v>
      </c>
      <c r="B19" s="16" t="s">
        <v>48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23" t="n">
        <v>0.5</v>
      </c>
      <c r="O19" s="24" t="s">
        <v>11</v>
      </c>
      <c r="P19" s="19"/>
      <c r="ZZ19" s="4" t="s">
        <v>49</v>
      </c>
    </row>
    <row r="20" customFormat="false" ht="55.5" hidden="false" customHeight="true" outlineLevel="0" collapsed="false">
      <c r="A20" s="25" t="s">
        <v>50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3"/>
      <c r="O20" s="24"/>
      <c r="P20" s="19"/>
      <c r="ZZ20" s="4" t="s">
        <v>51</v>
      </c>
    </row>
    <row r="21" customFormat="false" ht="42.75" hidden="false" customHeight="true" outlineLevel="0" collapsed="false">
      <c r="A21" s="26" t="s">
        <v>52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3"/>
      <c r="ZZ21" s="4" t="s">
        <v>53</v>
      </c>
    </row>
    <row r="22" customFormat="false" ht="33.75" hidden="false" customHeight="true" outlineLevel="0" collapsed="false">
      <c r="A22" s="27" t="s">
        <v>17</v>
      </c>
      <c r="B22" s="28" t="s">
        <v>54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9" t="n">
        <v>0.5</v>
      </c>
      <c r="O22" s="30" t="s">
        <v>11</v>
      </c>
      <c r="P22" s="3"/>
      <c r="ZZ22" s="4" t="s">
        <v>55</v>
      </c>
    </row>
    <row r="23" customFormat="false" ht="33.75" hidden="false" customHeight="true" outlineLevel="0" collapsed="false">
      <c r="A23" s="31" t="s">
        <v>22</v>
      </c>
      <c r="B23" s="32" t="s">
        <v>56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3" t="n">
        <v>0.5</v>
      </c>
      <c r="O23" s="34" t="s">
        <v>11</v>
      </c>
      <c r="P23" s="3"/>
      <c r="ZZ23" s="4" t="s">
        <v>57</v>
      </c>
    </row>
    <row r="24" customFormat="false" ht="33.75" hidden="false" customHeight="true" outlineLevel="0" collapsed="false">
      <c r="A24" s="31" t="s">
        <v>28</v>
      </c>
      <c r="B24" s="35" t="s">
        <v>58</v>
      </c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3" t="n">
        <v>0.5</v>
      </c>
      <c r="O24" s="34" t="s">
        <v>30</v>
      </c>
      <c r="P24" s="3" t="s">
        <v>59</v>
      </c>
      <c r="ZZ24" s="4" t="s">
        <v>60</v>
      </c>
    </row>
    <row r="25" customFormat="false" ht="42.75" hidden="false" customHeight="true" outlineLevel="0" collapsed="false">
      <c r="A25" s="26" t="s">
        <v>61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3"/>
      <c r="ZZ25" s="4" t="s">
        <v>62</v>
      </c>
    </row>
    <row r="26" customFormat="false" ht="33.75" hidden="false" customHeight="true" outlineLevel="0" collapsed="false">
      <c r="A26" s="27" t="s">
        <v>17</v>
      </c>
      <c r="B26" s="36" t="s">
        <v>63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29" t="n">
        <v>0.5</v>
      </c>
      <c r="O26" s="30" t="s">
        <v>11</v>
      </c>
      <c r="P26" s="3"/>
      <c r="ZZ26" s="4" t="s">
        <v>64</v>
      </c>
    </row>
    <row r="27" customFormat="false" ht="33.75" hidden="false" customHeight="true" outlineLevel="0" collapsed="false">
      <c r="A27" s="31" t="s">
        <v>22</v>
      </c>
      <c r="B27" s="37" t="s">
        <v>65</v>
      </c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3" t="n">
        <v>1.5</v>
      </c>
      <c r="O27" s="34" t="s">
        <v>30</v>
      </c>
      <c r="P27" s="3" t="s">
        <v>66</v>
      </c>
      <c r="ZZ27" s="4" t="s">
        <v>67</v>
      </c>
    </row>
    <row r="28" customFormat="false" ht="33.75" hidden="false" customHeight="true" outlineLevel="0" collapsed="false">
      <c r="A28" s="31" t="s">
        <v>28</v>
      </c>
      <c r="B28" s="37" t="s">
        <v>68</v>
      </c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3" t="n">
        <v>1</v>
      </c>
      <c r="O28" s="34" t="s">
        <v>11</v>
      </c>
      <c r="P28" s="3"/>
      <c r="ZZ28" s="4" t="s">
        <v>69</v>
      </c>
    </row>
    <row r="29" customFormat="false" ht="42.75" hidden="false" customHeight="true" outlineLevel="0" collapsed="false">
      <c r="A29" s="7" t="s">
        <v>70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3"/>
      <c r="ZZ29" s="9" t="s">
        <v>71</v>
      </c>
    </row>
    <row r="30" customFormat="false" ht="33.75" hidden="false" customHeight="true" outlineLevel="0" collapsed="false">
      <c r="A30" s="27" t="s">
        <v>17</v>
      </c>
      <c r="B30" s="36" t="s">
        <v>72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29" t="n">
        <v>2</v>
      </c>
      <c r="O30" s="30" t="s">
        <v>11</v>
      </c>
      <c r="P30" s="3"/>
      <c r="ZZ30" s="4" t="s">
        <v>73</v>
      </c>
    </row>
    <row r="31" customFormat="false" ht="33.75" hidden="false" customHeight="true" outlineLevel="0" collapsed="false">
      <c r="A31" s="31" t="s">
        <v>22</v>
      </c>
      <c r="B31" s="37" t="s">
        <v>74</v>
      </c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3" t="n">
        <v>1</v>
      </c>
      <c r="O31" s="34" t="s">
        <v>11</v>
      </c>
      <c r="P31" s="3"/>
      <c r="ZZ31" s="4" t="s">
        <v>75</v>
      </c>
    </row>
    <row r="32" customFormat="false" ht="33.75" hidden="false" customHeight="true" outlineLevel="0" collapsed="false">
      <c r="A32" s="38" t="s">
        <v>28</v>
      </c>
      <c r="B32" s="39" t="s">
        <v>76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40" t="n">
        <v>0.5</v>
      </c>
      <c r="O32" s="12" t="s">
        <v>11</v>
      </c>
      <c r="P32" s="3"/>
      <c r="ZZ32" s="4" t="s">
        <v>77</v>
      </c>
    </row>
    <row r="33" customFormat="false" ht="42.75" hidden="false" customHeight="true" outlineLevel="0" collapsed="false">
      <c r="A33" s="41" t="s">
        <v>78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"/>
      <c r="ZZ33" s="4" t="s">
        <v>79</v>
      </c>
      <c r="AAA33" s="4"/>
    </row>
    <row r="34" s="44" customFormat="true" ht="38.25" hidden="false" customHeight="true" outlineLevel="0" collapsed="false">
      <c r="A34" s="31" t="s">
        <v>17</v>
      </c>
      <c r="B34" s="37" t="s">
        <v>6</v>
      </c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3" t="n">
        <v>1</v>
      </c>
      <c r="O34" s="42" t="n">
        <f aca="false">IF(O6="OK",1,0)</f>
        <v>1</v>
      </c>
      <c r="P34" s="43"/>
      <c r="ZZ34" s="4" t="s">
        <v>80</v>
      </c>
      <c r="AAA34" s="9"/>
    </row>
    <row r="35" s="44" customFormat="true" ht="38.25" hidden="false" customHeight="true" outlineLevel="0" collapsed="false">
      <c r="A35" s="31" t="s">
        <v>22</v>
      </c>
      <c r="B35" s="37" t="s">
        <v>15</v>
      </c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3" t="n">
        <v>3</v>
      </c>
      <c r="O35" s="42" t="n">
        <f aca="false">SUMIFS(N9:N20,O9:O20,"OK")</f>
        <v>1.5</v>
      </c>
      <c r="P35" s="43"/>
      <c r="ZZ35" s="4" t="s">
        <v>81</v>
      </c>
      <c r="AAA35" s="9"/>
    </row>
    <row r="36" s="44" customFormat="true" ht="38.25" hidden="false" customHeight="true" outlineLevel="0" collapsed="false">
      <c r="A36" s="31" t="s">
        <v>28</v>
      </c>
      <c r="B36" s="37" t="s">
        <v>52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3" t="n">
        <f aca="false">SUM(N22:N24)</f>
        <v>1.5</v>
      </c>
      <c r="O36" s="42" t="n">
        <f aca="false">SUMIFS(N22:N24,O22:O24,"OK")</f>
        <v>1</v>
      </c>
      <c r="P36" s="43"/>
      <c r="ZZ36" s="4" t="s">
        <v>82</v>
      </c>
      <c r="AAA36" s="9"/>
    </row>
    <row r="37" s="44" customFormat="true" ht="38.25" hidden="false" customHeight="true" outlineLevel="0" collapsed="false">
      <c r="A37" s="31" t="s">
        <v>35</v>
      </c>
      <c r="B37" s="37" t="s">
        <v>83</v>
      </c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3" t="n">
        <f aca="false">SUM(N26:N28)</f>
        <v>3</v>
      </c>
      <c r="O37" s="42" t="n">
        <f aca="false">SUMIFS(N26:N28,O26:O28,"OK")</f>
        <v>1.5</v>
      </c>
      <c r="P37" s="43"/>
      <c r="ZZ37" s="4" t="s">
        <v>84</v>
      </c>
      <c r="AAA37" s="9"/>
    </row>
    <row r="38" s="44" customFormat="true" ht="38.25" hidden="false" customHeight="true" outlineLevel="0" collapsed="false">
      <c r="A38" s="38" t="s">
        <v>41</v>
      </c>
      <c r="B38" s="39" t="s">
        <v>70</v>
      </c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40" t="n">
        <f aca="false">SUM(N30:N32)</f>
        <v>3.5</v>
      </c>
      <c r="O38" s="45" t="n">
        <f aca="false">SUMIFS(N30:N32,O30:O32,"OK")</f>
        <v>3.5</v>
      </c>
      <c r="P38" s="43"/>
      <c r="ZZ38" s="4" t="s">
        <v>85</v>
      </c>
      <c r="AAA38" s="9"/>
    </row>
    <row r="39" s="51" customFormat="true" ht="38.25" hidden="false" customHeight="true" outlineLevel="0" collapsed="false">
      <c r="A39" s="46" t="s">
        <v>86</v>
      </c>
      <c r="B39" s="47" t="s">
        <v>87</v>
      </c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8" t="n">
        <v>10</v>
      </c>
      <c r="O39" s="49" t="n">
        <f aca="false">MIN(10,MAX(1,SUM(O34:O38)/IF(O7="OK",1,2)))</f>
        <v>8.5</v>
      </c>
      <c r="P39" s="50"/>
      <c r="ZZ39" s="4" t="s">
        <v>88</v>
      </c>
      <c r="AAA39" s="52"/>
    </row>
    <row r="40" customFormat="false" ht="16.4" hidden="false" customHeight="false" outlineLevel="0" collapsed="false">
      <c r="ZZ40" s="4" t="s">
        <v>89</v>
      </c>
    </row>
    <row r="41" customFormat="false" ht="16.4" hidden="false" customHeight="false" outlineLevel="0" collapsed="false">
      <c r="ZZ41" s="52" t="s">
        <v>90</v>
      </c>
    </row>
    <row r="42" customFormat="false" ht="16.4" hidden="false" customHeight="false" outlineLevel="0" collapsed="false">
      <c r="ZZ42" s="4" t="s">
        <v>91</v>
      </c>
    </row>
    <row r="43" customFormat="false" ht="16.4" hidden="false" customHeight="false" outlineLevel="0" collapsed="false">
      <c r="ZZ43" s="4" t="s">
        <v>92</v>
      </c>
    </row>
    <row r="44" customFormat="false" ht="16.4" hidden="false" customHeight="false" outlineLevel="0" collapsed="false">
      <c r="ZZ44" s="4" t="s">
        <v>93</v>
      </c>
    </row>
    <row r="45" customFormat="false" ht="16.4" hidden="false" customHeight="false" outlineLevel="0" collapsed="false">
      <c r="ZZ45" s="9" t="s">
        <v>94</v>
      </c>
    </row>
    <row r="46" customFormat="false" ht="16.4" hidden="false" customHeight="false" outlineLevel="0" collapsed="false">
      <c r="ZZ46" s="9" t="s">
        <v>95</v>
      </c>
    </row>
    <row r="47" customFormat="false" ht="16.4" hidden="false" customHeight="false" outlineLevel="0" collapsed="false">
      <c r="ZZ47" s="4" t="s">
        <v>96</v>
      </c>
    </row>
    <row r="48" customFormat="false" ht="16.4" hidden="false" customHeight="false" outlineLevel="0" collapsed="false">
      <c r="ZZ48" s="4" t="s">
        <v>97</v>
      </c>
    </row>
    <row r="49" customFormat="false" ht="16.4" hidden="false" customHeight="false" outlineLevel="0" collapsed="false">
      <c r="ZZ49" s="4" t="s">
        <v>8</v>
      </c>
    </row>
    <row r="50" customFormat="false" ht="16.4" hidden="false" customHeight="false" outlineLevel="0" collapsed="false">
      <c r="ZZ50" s="4" t="s">
        <v>98</v>
      </c>
    </row>
  </sheetData>
  <sheetProtection algorithmName="SHA-512" hashValue="9Gc1eSXMJuEhVb1Vg/R3J5/47hQyj8X1118GQnO1UpuJlvf5Amiz714BH1K5NPGs9FWbifb1JS5A/PfamRe7wQ==" saltValue="TQ5kvh/lgnAVHqdbaNnmtQ==" spinCount="100000" sheet="true" objects="true" scenarios="true"/>
  <mergeCells count="57">
    <mergeCell ref="A1:O1"/>
    <mergeCell ref="A2:H3"/>
    <mergeCell ref="I2:O3"/>
    <mergeCell ref="A4:O4"/>
    <mergeCell ref="A5:O5"/>
    <mergeCell ref="A6:M6"/>
    <mergeCell ref="A7:M7"/>
    <mergeCell ref="A8:O8"/>
    <mergeCell ref="B9:M9"/>
    <mergeCell ref="N9:N10"/>
    <mergeCell ref="O9:O10"/>
    <mergeCell ref="P9:P10"/>
    <mergeCell ref="A10:M10"/>
    <mergeCell ref="B11:M11"/>
    <mergeCell ref="N11:N12"/>
    <mergeCell ref="O11:O12"/>
    <mergeCell ref="P11:P12"/>
    <mergeCell ref="A12:M12"/>
    <mergeCell ref="B13:M13"/>
    <mergeCell ref="N13:N14"/>
    <mergeCell ref="O13:O14"/>
    <mergeCell ref="P13:P14"/>
    <mergeCell ref="A14:M14"/>
    <mergeCell ref="B15:M15"/>
    <mergeCell ref="N15:N16"/>
    <mergeCell ref="O15:O16"/>
    <mergeCell ref="P15:P16"/>
    <mergeCell ref="A16:M16"/>
    <mergeCell ref="B17:M17"/>
    <mergeCell ref="N17:N18"/>
    <mergeCell ref="O17:O18"/>
    <mergeCell ref="P17:P18"/>
    <mergeCell ref="A18:M18"/>
    <mergeCell ref="B19:M19"/>
    <mergeCell ref="N19:N20"/>
    <mergeCell ref="O19:O20"/>
    <mergeCell ref="P19:P20"/>
    <mergeCell ref="A20:M20"/>
    <mergeCell ref="A21:O21"/>
    <mergeCell ref="B22:M22"/>
    <mergeCell ref="B23:M23"/>
    <mergeCell ref="B24:M24"/>
    <mergeCell ref="A25:O25"/>
    <mergeCell ref="B26:M26"/>
    <mergeCell ref="B27:M27"/>
    <mergeCell ref="B28:M28"/>
    <mergeCell ref="A29:O29"/>
    <mergeCell ref="B30:M30"/>
    <mergeCell ref="B31:M31"/>
    <mergeCell ref="B32:M32"/>
    <mergeCell ref="A33:O33"/>
    <mergeCell ref="B34:M34"/>
    <mergeCell ref="B35:M35"/>
    <mergeCell ref="B36:M36"/>
    <mergeCell ref="B37:M37"/>
    <mergeCell ref="B38:M38"/>
    <mergeCell ref="B39:M39"/>
  </mergeCells>
  <conditionalFormatting sqref="O7">
    <cfRule type="expression" priority="2" aboveAverage="0" equalAverage="0" bottom="0" percent="0" rank="0" text="" dxfId="0">
      <formula>$O7="OK"</formula>
    </cfRule>
    <cfRule type="expression" priority="3" aboveAverage="0" equalAverage="0" bottom="0" percent="0" rank="0" text="" dxfId="1">
      <formula>$O7="NO"</formula>
    </cfRule>
  </conditionalFormatting>
  <conditionalFormatting sqref="N7">
    <cfRule type="expression" priority="4" aboveAverage="0" equalAverage="0" bottom="0" percent="0" rank="0" text="" dxfId="2">
      <formula>NOT(ISERROR(SEARCH("(todo)",N7)))</formula>
    </cfRule>
    <cfRule type="expression" priority="5" aboveAverage="0" equalAverage="0" bottom="0" percent="0" rank="0" text="" dxfId="3">
      <formula>$O7="OK"</formula>
    </cfRule>
    <cfRule type="expression" priority="6" aboveAverage="0" equalAverage="0" bottom="0" percent="0" rank="0" text="" dxfId="4">
      <formula>$O7="NO"</formula>
    </cfRule>
  </conditionalFormatting>
  <conditionalFormatting sqref="A1:A2 P1:XFD9 I2 A4:A5 A6:N6 A7:A8 A9:B9 N9 A10:M10 Q10:XFD10 A11:B11 N11 P11:XFD11 A12:M12 Q12:XFD12 A13:B13 N13 Q13:XFD13 A14:M14 Q14:XFD14 A15:B15 N15 Q15:XFD15 A16:M16 Q16:XFD16 A17:B17 N17 Q17:XFD17 A18:M18 Q18:XFD18 A19:B19 N19 P19:XFD19 A20:M20 Q20:XFD20 A21 P21:XFD32 B22:B24 N22:N24 A25 N26:N28 A29 N30:N32 N34:XFD39 A40:XFD1048576">
    <cfRule type="expression" priority="7" aboveAverage="0" equalAverage="0" bottom="0" percent="0" rank="0" text="" dxfId="5">
      <formula>NOT(ISERROR(SEARCH("(todo)",A1)))</formula>
    </cfRule>
  </conditionalFormatting>
  <conditionalFormatting sqref="A1:O4 A5 A6:O6 A7 A8:O1048576">
    <cfRule type="expression" priority="8" aboveAverage="0" equalAverage="0" bottom="0" percent="0" rank="0" text="" dxfId="6">
      <formula>$O1="OK"</formula>
    </cfRule>
    <cfRule type="expression" priority="9" aboveAverage="0" equalAverage="0" bottom="0" percent="0" rank="0" text="" dxfId="7">
      <formula>$O1="NO"</formula>
    </cfRule>
  </conditionalFormatting>
  <conditionalFormatting sqref="P13 P15 P17">
    <cfRule type="expression" priority="10" aboveAverage="0" equalAverage="0" bottom="0" percent="0" rank="0" text="" dxfId="5">
      <formula>NOT(ISERROR(SEARCH("(todo)",P13)))</formula>
    </cfRule>
  </conditionalFormatting>
  <dataValidations count="2">
    <dataValidation allowBlank="true" errorStyle="stop" operator="between" showDropDown="false" showErrorMessage="true" showInputMessage="true" sqref="O6:O7 O9 O11 O13 O15 O17 O19 O22:O24 O26:O28 O30:O32" type="list">
      <formula1>"OK,NO"</formula1>
      <formula2>0</formula2>
    </dataValidation>
    <dataValidation allowBlank="true" errorStyle="stop" operator="between" showDropDown="false" showErrorMessage="true" showInputMessage="true" sqref="A5:O5" type="list">
      <formula1>$ZZ$1:$ZZ$50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A112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B54" activeCellId="0" sqref="B54"/>
    </sheetView>
  </sheetViews>
  <sheetFormatPr defaultColWidth="8.59765625" defaultRowHeight="14.25" zeroHeight="false" outlineLevelRow="0" outlineLevelCol="0"/>
  <cols>
    <col collapsed="false" customWidth="true" hidden="false" outlineLevel="0" max="1" min="1" style="53" width="10.34"/>
    <col collapsed="false" customWidth="true" hidden="false" outlineLevel="0" max="14" min="2" style="54" width="10.34"/>
    <col collapsed="false" customWidth="true" hidden="false" outlineLevel="0" max="15" min="15" style="55" width="84.67"/>
    <col collapsed="false" customWidth="true" hidden="false" outlineLevel="0" max="703" min="703" style="4" width="9.11"/>
  </cols>
  <sheetData>
    <row r="1" customFormat="false" ht="42.75" hidden="false" customHeight="true" outlineLevel="0" collapsed="false">
      <c r="A1" s="7" t="s">
        <v>99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56"/>
    </row>
    <row r="2" s="44" customFormat="true" ht="38.25" hidden="false" customHeight="true" outlineLevel="0" collapsed="false">
      <c r="A2" s="27" t="s">
        <v>100</v>
      </c>
      <c r="B2" s="36" t="s">
        <v>101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57"/>
      <c r="N2" s="58"/>
      <c r="O2" s="59"/>
      <c r="AAA2" s="9"/>
    </row>
    <row r="3" s="44" customFormat="true" ht="48.75" hidden="false" customHeight="true" outlineLevel="0" collapsed="false">
      <c r="A3" s="31" t="s">
        <v>102</v>
      </c>
      <c r="B3" s="37" t="s">
        <v>103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60"/>
      <c r="N3" s="61"/>
      <c r="O3" s="59"/>
      <c r="AAA3" s="9"/>
    </row>
    <row r="4" customFormat="false" ht="33.75" hidden="false" customHeight="true" outlineLevel="0" collapsed="false">
      <c r="A4" s="31" t="s">
        <v>104</v>
      </c>
      <c r="B4" s="37" t="s">
        <v>105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60"/>
      <c r="N4" s="61"/>
      <c r="O4" s="56"/>
    </row>
    <row r="5" customFormat="false" ht="33.75" hidden="false" customHeight="true" outlineLevel="0" collapsed="false">
      <c r="A5" s="31" t="s">
        <v>106</v>
      </c>
      <c r="B5" s="37" t="s">
        <v>107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60"/>
      <c r="N5" s="61"/>
      <c r="O5" s="56"/>
    </row>
    <row r="6" customFormat="false" ht="33.75" hidden="false" customHeight="true" outlineLevel="0" collapsed="false">
      <c r="A6" s="31" t="s">
        <v>108</v>
      </c>
      <c r="B6" s="37" t="s">
        <v>109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60"/>
      <c r="N6" s="61"/>
      <c r="O6" s="56"/>
    </row>
    <row r="7" customFormat="false" ht="33.75" hidden="false" customHeight="true" outlineLevel="0" collapsed="false">
      <c r="A7" s="38" t="s">
        <v>110</v>
      </c>
      <c r="B7" s="39" t="s">
        <v>111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62"/>
      <c r="N7" s="12" t="s">
        <v>112</v>
      </c>
      <c r="O7" s="56"/>
    </row>
    <row r="8" customFormat="false" ht="42.75" hidden="false" customHeight="true" outlineLevel="0" collapsed="false">
      <c r="A8" s="63" t="s">
        <v>113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56"/>
    </row>
    <row r="9" customFormat="false" ht="33.75" hidden="false" customHeight="true" outlineLevel="0" collapsed="false">
      <c r="A9" s="64" t="s">
        <v>114</v>
      </c>
      <c r="B9" s="65" t="str">
        <f aca="false">Tématerv!B9</f>
        <v>Vízi sportverseny kezdőlap</v>
      </c>
      <c r="C9" s="65"/>
      <c r="D9" s="65"/>
      <c r="E9" s="65"/>
      <c r="F9" s="65"/>
      <c r="G9" s="65"/>
      <c r="H9" s="65"/>
      <c r="I9" s="65"/>
      <c r="J9" s="65"/>
      <c r="K9" s="65"/>
      <c r="L9" s="66" t="n">
        <f aca="false">SUM(L11:L14)</f>
        <v>4</v>
      </c>
      <c r="M9" s="66" t="n">
        <f aca="false">SUMIF(M12:M14,"OK",L12:L14)/IF(M11="OK",1,2)</f>
        <v>0</v>
      </c>
      <c r="N9" s="67" t="n">
        <f aca="false">SUMIF(N12:N14,"OK",L12:L14)/IF(N11="OK",1,2)</f>
        <v>0</v>
      </c>
      <c r="O9" s="56"/>
    </row>
    <row r="10" customFormat="false" ht="69.75" hidden="false" customHeight="true" outlineLevel="0" collapsed="false">
      <c r="A10" s="68" t="str">
        <f aca="false">Tématerv!A10</f>
        <v>A kezdőlapon a figyelemfelkeltő kép mellett a sportverseny szlogenjeit olvashatják a nézők. A verseny időpontját és helyszínét is megtalálhatják, valamint a menüben navigálhatnak a többi oldal között.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56"/>
    </row>
    <row r="11" s="44" customFormat="true" ht="38.25" hidden="false" customHeight="true" outlineLevel="0" collapsed="false">
      <c r="A11" s="31" t="s">
        <v>115</v>
      </c>
      <c r="B11" s="37" t="s">
        <v>116</v>
      </c>
      <c r="C11" s="37"/>
      <c r="D11" s="37"/>
      <c r="E11" s="37"/>
      <c r="F11" s="37"/>
      <c r="G11" s="37"/>
      <c r="H11" s="37"/>
      <c r="I11" s="37"/>
      <c r="J11" s="37"/>
      <c r="K11" s="37"/>
      <c r="L11" s="69" t="s">
        <v>112</v>
      </c>
      <c r="M11" s="60"/>
      <c r="N11" s="61"/>
      <c r="O11" s="59"/>
      <c r="AAA11" s="9"/>
    </row>
    <row r="12" s="44" customFormat="true" ht="38.25" hidden="false" customHeight="true" outlineLevel="0" collapsed="false">
      <c r="A12" s="31" t="s">
        <v>117</v>
      </c>
      <c r="B12" s="37" t="s">
        <v>118</v>
      </c>
      <c r="C12" s="37"/>
      <c r="D12" s="37"/>
      <c r="E12" s="37"/>
      <c r="F12" s="37"/>
      <c r="G12" s="37"/>
      <c r="H12" s="37"/>
      <c r="I12" s="37"/>
      <c r="J12" s="37"/>
      <c r="K12" s="37"/>
      <c r="L12" s="69" t="n">
        <v>1</v>
      </c>
      <c r="M12" s="60"/>
      <c r="N12" s="61"/>
      <c r="O12" s="59"/>
      <c r="AAA12" s="9"/>
    </row>
    <row r="13" s="44" customFormat="true" ht="38.25" hidden="false" customHeight="true" outlineLevel="0" collapsed="false">
      <c r="A13" s="31" t="s">
        <v>119</v>
      </c>
      <c r="B13" s="37" t="s">
        <v>120</v>
      </c>
      <c r="C13" s="37"/>
      <c r="D13" s="37"/>
      <c r="E13" s="37"/>
      <c r="F13" s="37"/>
      <c r="G13" s="37"/>
      <c r="H13" s="37"/>
      <c r="I13" s="37"/>
      <c r="J13" s="37"/>
      <c r="K13" s="37"/>
      <c r="L13" s="69" t="n">
        <v>1</v>
      </c>
      <c r="M13" s="60"/>
      <c r="N13" s="61"/>
      <c r="O13" s="59"/>
      <c r="AAA13" s="9"/>
    </row>
    <row r="14" s="44" customFormat="true" ht="38.25" hidden="false" customHeight="true" outlineLevel="0" collapsed="false">
      <c r="A14" s="38" t="s">
        <v>121</v>
      </c>
      <c r="B14" s="39" t="s">
        <v>122</v>
      </c>
      <c r="C14" s="39"/>
      <c r="D14" s="39"/>
      <c r="E14" s="39"/>
      <c r="F14" s="39"/>
      <c r="G14" s="39"/>
      <c r="H14" s="39"/>
      <c r="I14" s="39"/>
      <c r="J14" s="39"/>
      <c r="K14" s="39"/>
      <c r="L14" s="40" t="n">
        <v>2</v>
      </c>
      <c r="M14" s="62"/>
      <c r="N14" s="70"/>
      <c r="O14" s="59"/>
      <c r="AAA14" s="9"/>
    </row>
    <row r="15" customFormat="false" ht="33.75" hidden="false" customHeight="true" outlineLevel="0" collapsed="false">
      <c r="A15" s="64" t="s">
        <v>123</v>
      </c>
      <c r="B15" s="65" t="str">
        <f aca="false">Tématerv!B11</f>
        <v>Regisztráció</v>
      </c>
      <c r="C15" s="65"/>
      <c r="D15" s="65"/>
      <c r="E15" s="65"/>
      <c r="F15" s="65"/>
      <c r="G15" s="65"/>
      <c r="H15" s="65"/>
      <c r="I15" s="65"/>
      <c r="J15" s="65"/>
      <c r="K15" s="65"/>
      <c r="L15" s="66" t="n">
        <f aca="false">SUM(L17:L20)</f>
        <v>4</v>
      </c>
      <c r="M15" s="66" t="n">
        <f aca="false">SUMIF(M18:M20,"OK",L18:L20)/IF(M17="OK",1,2)</f>
        <v>0</v>
      </c>
      <c r="N15" s="67" t="n">
        <f aca="false">SUMIF(N18:N20,"OK",L18:L20)/IF(N17="OK",1,2)</f>
        <v>0</v>
      </c>
      <c r="O15" s="56"/>
    </row>
    <row r="16" customFormat="false" ht="69.75" hidden="false" customHeight="true" outlineLevel="0" collapsed="false">
      <c r="A16" s="68" t="str">
        <f aca="false">Tématerv!A12</f>
        <v>A regisztráció oldalon tudnak az érdeklődők egy űrlap kitöltése után nevezni. Az űrlapon szükséges megadni a hal, vagy a csapat nevét, a sportágat amiben indulnak és a csapattagok számát is.</v>
      </c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56"/>
    </row>
    <row r="17" s="44" customFormat="true" ht="38.25" hidden="false" customHeight="true" outlineLevel="0" collapsed="false">
      <c r="A17" s="31" t="s">
        <v>124</v>
      </c>
      <c r="B17" s="37" t="s">
        <v>116</v>
      </c>
      <c r="C17" s="37"/>
      <c r="D17" s="37"/>
      <c r="E17" s="37"/>
      <c r="F17" s="37"/>
      <c r="G17" s="37"/>
      <c r="H17" s="37"/>
      <c r="I17" s="37"/>
      <c r="J17" s="37"/>
      <c r="K17" s="37"/>
      <c r="L17" s="69" t="s">
        <v>112</v>
      </c>
      <c r="M17" s="60"/>
      <c r="N17" s="61"/>
      <c r="O17" s="59"/>
      <c r="AAA17" s="9"/>
    </row>
    <row r="18" s="44" customFormat="true" ht="38.25" hidden="false" customHeight="true" outlineLevel="0" collapsed="false">
      <c r="A18" s="31" t="s">
        <v>125</v>
      </c>
      <c r="B18" s="37" t="s">
        <v>118</v>
      </c>
      <c r="C18" s="37"/>
      <c r="D18" s="37"/>
      <c r="E18" s="37"/>
      <c r="F18" s="37"/>
      <c r="G18" s="37"/>
      <c r="H18" s="37"/>
      <c r="I18" s="37"/>
      <c r="J18" s="37"/>
      <c r="K18" s="37"/>
      <c r="L18" s="69" t="n">
        <v>1</v>
      </c>
      <c r="M18" s="60"/>
      <c r="N18" s="61"/>
      <c r="O18" s="59"/>
      <c r="AAA18" s="9"/>
    </row>
    <row r="19" s="44" customFormat="true" ht="38.25" hidden="false" customHeight="true" outlineLevel="0" collapsed="false">
      <c r="A19" s="31" t="s">
        <v>126</v>
      </c>
      <c r="B19" s="37" t="s">
        <v>120</v>
      </c>
      <c r="C19" s="37"/>
      <c r="D19" s="37"/>
      <c r="E19" s="37"/>
      <c r="F19" s="37"/>
      <c r="G19" s="37"/>
      <c r="H19" s="37"/>
      <c r="I19" s="37"/>
      <c r="J19" s="37"/>
      <c r="K19" s="37"/>
      <c r="L19" s="69" t="n">
        <v>1</v>
      </c>
      <c r="M19" s="60"/>
      <c r="N19" s="61"/>
      <c r="O19" s="59"/>
      <c r="AAA19" s="9"/>
    </row>
    <row r="20" s="44" customFormat="true" ht="38.25" hidden="false" customHeight="true" outlineLevel="0" collapsed="false">
      <c r="A20" s="38" t="s">
        <v>127</v>
      </c>
      <c r="B20" s="39" t="s">
        <v>122</v>
      </c>
      <c r="C20" s="39"/>
      <c r="D20" s="39"/>
      <c r="E20" s="39"/>
      <c r="F20" s="39"/>
      <c r="G20" s="39"/>
      <c r="H20" s="39"/>
      <c r="I20" s="39"/>
      <c r="J20" s="39"/>
      <c r="K20" s="39"/>
      <c r="L20" s="40" t="n">
        <v>2</v>
      </c>
      <c r="M20" s="62"/>
      <c r="N20" s="70"/>
      <c r="O20" s="59"/>
      <c r="AAA20" s="9"/>
    </row>
    <row r="21" customFormat="false" ht="33.75" hidden="false" customHeight="true" outlineLevel="0" collapsed="false">
      <c r="A21" s="64" t="s">
        <v>128</v>
      </c>
      <c r="B21" s="65" t="str">
        <f aca="false">Tématerv!B13</f>
        <v>Sportágak</v>
      </c>
      <c r="C21" s="65"/>
      <c r="D21" s="65"/>
      <c r="E21" s="65"/>
      <c r="F21" s="65"/>
      <c r="G21" s="65"/>
      <c r="H21" s="65"/>
      <c r="I21" s="65"/>
      <c r="J21" s="65"/>
      <c r="K21" s="65"/>
      <c r="L21" s="66" t="n">
        <f aca="false">SUM(L23:L26)</f>
        <v>4</v>
      </c>
      <c r="M21" s="66" t="n">
        <f aca="false">SUMIF(M24:M26,"OK",L24:L26)/IF(M23="OK",1,2)</f>
        <v>0</v>
      </c>
      <c r="N21" s="67" t="n">
        <f aca="false">SUMIF(N24:N26,"OK",L24:L26)/IF(N23="OK",1,2)</f>
        <v>0</v>
      </c>
      <c r="O21" s="56"/>
    </row>
    <row r="22" customFormat="false" ht="69.75" hidden="false" customHeight="true" outlineLevel="0" collapsed="false">
      <c r="A22" s="68" t="str">
        <f aca="false">Tématerv!A14</f>
        <v>A sportágak oldalon tudnak az érdeklődők tájékozódni a vízi sportverseny sportágairól, mint például a buboréklabdáról, a vízalatti korallhúzásról és a talán legnépszerűbb vízalatti áramlatszörfről.</v>
      </c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56"/>
    </row>
    <row r="23" s="44" customFormat="true" ht="38.25" hidden="false" customHeight="true" outlineLevel="0" collapsed="false">
      <c r="A23" s="31" t="s">
        <v>129</v>
      </c>
      <c r="B23" s="37" t="s">
        <v>116</v>
      </c>
      <c r="C23" s="37"/>
      <c r="D23" s="37"/>
      <c r="E23" s="37"/>
      <c r="F23" s="37"/>
      <c r="G23" s="37"/>
      <c r="H23" s="37"/>
      <c r="I23" s="37"/>
      <c r="J23" s="37"/>
      <c r="K23" s="37"/>
      <c r="L23" s="69" t="s">
        <v>112</v>
      </c>
      <c r="M23" s="60"/>
      <c r="N23" s="61"/>
      <c r="O23" s="59"/>
      <c r="AAA23" s="9"/>
    </row>
    <row r="24" s="44" customFormat="true" ht="38.25" hidden="false" customHeight="true" outlineLevel="0" collapsed="false">
      <c r="A24" s="31" t="s">
        <v>130</v>
      </c>
      <c r="B24" s="37" t="s">
        <v>118</v>
      </c>
      <c r="C24" s="37"/>
      <c r="D24" s="37"/>
      <c r="E24" s="37"/>
      <c r="F24" s="37"/>
      <c r="G24" s="37"/>
      <c r="H24" s="37"/>
      <c r="I24" s="37"/>
      <c r="J24" s="37"/>
      <c r="K24" s="37"/>
      <c r="L24" s="69" t="n">
        <v>1</v>
      </c>
      <c r="M24" s="60"/>
      <c r="N24" s="61"/>
      <c r="O24" s="59"/>
      <c r="AAA24" s="9"/>
    </row>
    <row r="25" s="44" customFormat="true" ht="38.25" hidden="false" customHeight="true" outlineLevel="0" collapsed="false">
      <c r="A25" s="31" t="s">
        <v>131</v>
      </c>
      <c r="B25" s="37" t="s">
        <v>120</v>
      </c>
      <c r="C25" s="37"/>
      <c r="D25" s="37"/>
      <c r="E25" s="37"/>
      <c r="F25" s="37"/>
      <c r="G25" s="37"/>
      <c r="H25" s="37"/>
      <c r="I25" s="37"/>
      <c r="J25" s="37"/>
      <c r="K25" s="37"/>
      <c r="L25" s="69" t="n">
        <v>1</v>
      </c>
      <c r="M25" s="60"/>
      <c r="N25" s="61"/>
      <c r="O25" s="59"/>
      <c r="AAA25" s="9"/>
    </row>
    <row r="26" s="44" customFormat="true" ht="38.25" hidden="false" customHeight="true" outlineLevel="0" collapsed="false">
      <c r="A26" s="38" t="s">
        <v>132</v>
      </c>
      <c r="B26" s="39" t="s">
        <v>122</v>
      </c>
      <c r="C26" s="39"/>
      <c r="D26" s="39"/>
      <c r="E26" s="39"/>
      <c r="F26" s="39"/>
      <c r="G26" s="39"/>
      <c r="H26" s="39"/>
      <c r="I26" s="39"/>
      <c r="J26" s="39"/>
      <c r="K26" s="39"/>
      <c r="L26" s="40" t="n">
        <v>2</v>
      </c>
      <c r="M26" s="62"/>
      <c r="N26" s="70"/>
      <c r="O26" s="59"/>
      <c r="AAA26" s="9"/>
    </row>
    <row r="27" customFormat="false" ht="33.75" hidden="false" customHeight="true" outlineLevel="0" collapsed="false">
      <c r="A27" s="64" t="s">
        <v>133</v>
      </c>
      <c r="B27" s="65" t="str">
        <f aca="false">Tématerv!B15</f>
        <v>Programok</v>
      </c>
      <c r="C27" s="65"/>
      <c r="D27" s="65"/>
      <c r="E27" s="65"/>
      <c r="F27" s="65"/>
      <c r="G27" s="65"/>
      <c r="H27" s="65"/>
      <c r="I27" s="65"/>
      <c r="J27" s="65"/>
      <c r="K27" s="65"/>
      <c r="L27" s="66" t="n">
        <f aca="false">SUM(L29:L32)</f>
        <v>4</v>
      </c>
      <c r="M27" s="66" t="n">
        <f aca="false">SUMIF(M30:M32,"OK",L30:L32)/IF(M29="OK",1,2)</f>
        <v>0</v>
      </c>
      <c r="N27" s="67" t="n">
        <f aca="false">SUMIF(N30:N32,"OK",L30:L32)/IF(N29="OK",1,2)</f>
        <v>0</v>
      </c>
      <c r="O27" s="56"/>
    </row>
    <row r="28" customFormat="false" ht="69.75" hidden="false" customHeight="true" outlineLevel="0" collapsed="false">
      <c r="A28" s="68" t="str">
        <f aca="false">Tématerv!A16</f>
        <v>A programok oldalon láthatóak a 3 napos verseny során megtekinthető programok. Ilyen például a Szörfölő Uszonyok Napja és a Buborékvadászat.</v>
      </c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56"/>
    </row>
    <row r="29" s="44" customFormat="true" ht="38.25" hidden="false" customHeight="true" outlineLevel="0" collapsed="false">
      <c r="A29" s="31" t="s">
        <v>134</v>
      </c>
      <c r="B29" s="37" t="s">
        <v>116</v>
      </c>
      <c r="C29" s="37"/>
      <c r="D29" s="37"/>
      <c r="E29" s="37"/>
      <c r="F29" s="37"/>
      <c r="G29" s="37"/>
      <c r="H29" s="37"/>
      <c r="I29" s="37"/>
      <c r="J29" s="37"/>
      <c r="K29" s="37"/>
      <c r="L29" s="69" t="s">
        <v>112</v>
      </c>
      <c r="M29" s="60"/>
      <c r="N29" s="61"/>
      <c r="O29" s="59"/>
      <c r="AAA29" s="9"/>
    </row>
    <row r="30" s="44" customFormat="true" ht="38.25" hidden="false" customHeight="true" outlineLevel="0" collapsed="false">
      <c r="A30" s="31" t="s">
        <v>135</v>
      </c>
      <c r="B30" s="37" t="s">
        <v>118</v>
      </c>
      <c r="C30" s="37"/>
      <c r="D30" s="37"/>
      <c r="E30" s="37"/>
      <c r="F30" s="37"/>
      <c r="G30" s="37"/>
      <c r="H30" s="37"/>
      <c r="I30" s="37"/>
      <c r="J30" s="37"/>
      <c r="K30" s="37"/>
      <c r="L30" s="69" t="n">
        <v>1</v>
      </c>
      <c r="M30" s="60"/>
      <c r="N30" s="61"/>
      <c r="O30" s="59"/>
      <c r="AAA30" s="9"/>
    </row>
    <row r="31" s="44" customFormat="true" ht="38.25" hidden="false" customHeight="true" outlineLevel="0" collapsed="false">
      <c r="A31" s="31" t="s">
        <v>136</v>
      </c>
      <c r="B31" s="37" t="s">
        <v>120</v>
      </c>
      <c r="C31" s="37"/>
      <c r="D31" s="37"/>
      <c r="E31" s="37"/>
      <c r="F31" s="37"/>
      <c r="G31" s="37"/>
      <c r="H31" s="37"/>
      <c r="I31" s="37"/>
      <c r="J31" s="37"/>
      <c r="K31" s="37"/>
      <c r="L31" s="69" t="n">
        <v>1</v>
      </c>
      <c r="M31" s="60"/>
      <c r="N31" s="61"/>
      <c r="O31" s="59"/>
      <c r="AAA31" s="9"/>
    </row>
    <row r="32" s="44" customFormat="true" ht="38.25" hidden="false" customHeight="true" outlineLevel="0" collapsed="false">
      <c r="A32" s="38" t="s">
        <v>137</v>
      </c>
      <c r="B32" s="39" t="s">
        <v>122</v>
      </c>
      <c r="C32" s="39"/>
      <c r="D32" s="39"/>
      <c r="E32" s="39"/>
      <c r="F32" s="39"/>
      <c r="G32" s="39"/>
      <c r="H32" s="39"/>
      <c r="I32" s="39"/>
      <c r="J32" s="39"/>
      <c r="K32" s="39"/>
      <c r="L32" s="40" t="n">
        <v>2</v>
      </c>
      <c r="M32" s="62"/>
      <c r="N32" s="70"/>
      <c r="O32" s="59"/>
      <c r="AAA32" s="9"/>
    </row>
    <row r="33" customFormat="false" ht="33.75" hidden="false" customHeight="true" outlineLevel="0" collapsed="false">
      <c r="A33" s="64" t="s">
        <v>138</v>
      </c>
      <c r="B33" s="65" t="str">
        <f aca="false">Tématerv!B17</f>
        <v>Helyszínek</v>
      </c>
      <c r="C33" s="65"/>
      <c r="D33" s="65"/>
      <c r="E33" s="65"/>
      <c r="F33" s="65"/>
      <c r="G33" s="65"/>
      <c r="H33" s="65"/>
      <c r="I33" s="65"/>
      <c r="J33" s="65"/>
      <c r="K33" s="65"/>
      <c r="L33" s="66" t="n">
        <f aca="false">SUM(L35:L38)</f>
        <v>4</v>
      </c>
      <c r="M33" s="66" t="n">
        <f aca="false">SUMIF(M36:M38,"OK",L36:L38)/IF(M35="OK",1,2)</f>
        <v>0</v>
      </c>
      <c r="N33" s="67" t="n">
        <f aca="false">SUMIF(N36:N38,"OK",L36:L38)/IF(N35="OK",1,2)</f>
        <v>0</v>
      </c>
      <c r="O33" s="56"/>
    </row>
    <row r="34" customFormat="false" ht="69.75" hidden="false" customHeight="true" outlineLevel="0" collapsed="false">
      <c r="A34" s="68" t="str">
        <f aca="false">Tématerv!A18</f>
        <v>A helszínek oldalon mutatjuk be a vízi sportverseny vándorhelyszíneit. Az idei helyszín a Csillámzátony, az eddigi helyszínek közül pedig a Kagylókertet és az Áramlat-öböl helszíneket mutatjuk be.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56"/>
    </row>
    <row r="35" s="44" customFormat="true" ht="38.25" hidden="false" customHeight="true" outlineLevel="0" collapsed="false">
      <c r="A35" s="31" t="s">
        <v>139</v>
      </c>
      <c r="B35" s="37" t="s">
        <v>116</v>
      </c>
      <c r="C35" s="37"/>
      <c r="D35" s="37"/>
      <c r="E35" s="37"/>
      <c r="F35" s="37"/>
      <c r="G35" s="37"/>
      <c r="H35" s="37"/>
      <c r="I35" s="37"/>
      <c r="J35" s="37"/>
      <c r="K35" s="37"/>
      <c r="L35" s="69" t="s">
        <v>112</v>
      </c>
      <c r="M35" s="60"/>
      <c r="N35" s="61"/>
      <c r="O35" s="59"/>
      <c r="AAA35" s="9"/>
    </row>
    <row r="36" s="44" customFormat="true" ht="38.25" hidden="false" customHeight="true" outlineLevel="0" collapsed="false">
      <c r="A36" s="31" t="s">
        <v>140</v>
      </c>
      <c r="B36" s="37" t="s">
        <v>118</v>
      </c>
      <c r="C36" s="37"/>
      <c r="D36" s="37"/>
      <c r="E36" s="37"/>
      <c r="F36" s="37"/>
      <c r="G36" s="37"/>
      <c r="H36" s="37"/>
      <c r="I36" s="37"/>
      <c r="J36" s="37"/>
      <c r="K36" s="37"/>
      <c r="L36" s="69" t="n">
        <v>1</v>
      </c>
      <c r="M36" s="60"/>
      <c r="N36" s="61"/>
      <c r="O36" s="59"/>
      <c r="AAA36" s="9"/>
    </row>
    <row r="37" s="44" customFormat="true" ht="38.25" hidden="false" customHeight="true" outlineLevel="0" collapsed="false">
      <c r="A37" s="31" t="s">
        <v>141</v>
      </c>
      <c r="B37" s="37" t="s">
        <v>120</v>
      </c>
      <c r="C37" s="37"/>
      <c r="D37" s="37"/>
      <c r="E37" s="37"/>
      <c r="F37" s="37"/>
      <c r="G37" s="37"/>
      <c r="H37" s="37"/>
      <c r="I37" s="37"/>
      <c r="J37" s="37"/>
      <c r="K37" s="37"/>
      <c r="L37" s="69" t="n">
        <v>1</v>
      </c>
      <c r="M37" s="60"/>
      <c r="N37" s="61"/>
      <c r="O37" s="59"/>
      <c r="AAA37" s="9"/>
    </row>
    <row r="38" s="44" customFormat="true" ht="38.25" hidden="false" customHeight="true" outlineLevel="0" collapsed="false">
      <c r="A38" s="38" t="s">
        <v>142</v>
      </c>
      <c r="B38" s="39" t="s">
        <v>122</v>
      </c>
      <c r="C38" s="39"/>
      <c r="D38" s="39"/>
      <c r="E38" s="39"/>
      <c r="F38" s="39"/>
      <c r="G38" s="39"/>
      <c r="H38" s="39"/>
      <c r="I38" s="39"/>
      <c r="J38" s="39"/>
      <c r="K38" s="39"/>
      <c r="L38" s="40" t="n">
        <v>2</v>
      </c>
      <c r="M38" s="62"/>
      <c r="N38" s="70"/>
      <c r="O38" s="59"/>
      <c r="AAA38" s="9"/>
    </row>
    <row r="39" customFormat="false" ht="33.75" hidden="false" customHeight="true" outlineLevel="0" collapsed="false">
      <c r="A39" s="64" t="s">
        <v>143</v>
      </c>
      <c r="B39" s="65" t="str">
        <f aca="false">Tématerv!B19</f>
        <v>Média</v>
      </c>
      <c r="C39" s="65"/>
      <c r="D39" s="65"/>
      <c r="E39" s="65"/>
      <c r="F39" s="65"/>
      <c r="G39" s="65"/>
      <c r="H39" s="65"/>
      <c r="I39" s="65"/>
      <c r="J39" s="65"/>
      <c r="K39" s="65"/>
      <c r="L39" s="66" t="n">
        <f aca="false">SUM(L41:L44)</f>
        <v>4</v>
      </c>
      <c r="M39" s="66" t="n">
        <f aca="false">SUMIF(M42:M44,"OK",L42:L44)/IF(M41="OK",1,2)</f>
        <v>0</v>
      </c>
      <c r="N39" s="67" t="n">
        <f aca="false">SUMIF(N42:N44,"OK",L42:L44)/IF(N41="OK",1,2)</f>
        <v>0</v>
      </c>
      <c r="O39" s="56"/>
    </row>
    <row r="40" customFormat="false" ht="69.75" hidden="false" customHeight="true" outlineLevel="0" collapsed="false">
      <c r="A40" s="68" t="str">
        <f aca="false">Tématerv!A20</f>
        <v>Ezen az oldalon a látogatók megtalálják a live streamhez kapcsolódó adatokat, illetve a nap végén közzétett stúdió videós összefoglalókat, ahol beszámolnak a nap legizgalmasabb pillanatairól. 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56"/>
    </row>
    <row r="41" s="44" customFormat="true" ht="38.25" hidden="false" customHeight="true" outlineLevel="0" collapsed="false">
      <c r="A41" s="31" t="s">
        <v>144</v>
      </c>
      <c r="B41" s="37" t="s">
        <v>116</v>
      </c>
      <c r="C41" s="37"/>
      <c r="D41" s="37"/>
      <c r="E41" s="37"/>
      <c r="F41" s="37"/>
      <c r="G41" s="37"/>
      <c r="H41" s="37"/>
      <c r="I41" s="37"/>
      <c r="J41" s="37"/>
      <c r="K41" s="37"/>
      <c r="L41" s="69" t="s">
        <v>112</v>
      </c>
      <c r="M41" s="60"/>
      <c r="N41" s="61"/>
      <c r="O41" s="59"/>
      <c r="AAA41" s="9"/>
    </row>
    <row r="42" s="44" customFormat="true" ht="38.25" hidden="false" customHeight="true" outlineLevel="0" collapsed="false">
      <c r="A42" s="31" t="s">
        <v>145</v>
      </c>
      <c r="B42" s="37" t="s">
        <v>118</v>
      </c>
      <c r="C42" s="37"/>
      <c r="D42" s="37"/>
      <c r="E42" s="37"/>
      <c r="F42" s="37"/>
      <c r="G42" s="37"/>
      <c r="H42" s="37"/>
      <c r="I42" s="37"/>
      <c r="J42" s="37"/>
      <c r="K42" s="37"/>
      <c r="L42" s="69" t="n">
        <v>1</v>
      </c>
      <c r="M42" s="60"/>
      <c r="N42" s="61"/>
      <c r="O42" s="59"/>
      <c r="AAA42" s="9"/>
    </row>
    <row r="43" s="44" customFormat="true" ht="38.25" hidden="false" customHeight="true" outlineLevel="0" collapsed="false">
      <c r="A43" s="31" t="s">
        <v>146</v>
      </c>
      <c r="B43" s="37" t="s">
        <v>120</v>
      </c>
      <c r="C43" s="37"/>
      <c r="D43" s="37"/>
      <c r="E43" s="37"/>
      <c r="F43" s="37"/>
      <c r="G43" s="37"/>
      <c r="H43" s="37"/>
      <c r="I43" s="37"/>
      <c r="J43" s="37"/>
      <c r="K43" s="37"/>
      <c r="L43" s="69" t="n">
        <v>1</v>
      </c>
      <c r="M43" s="60"/>
      <c r="N43" s="61"/>
      <c r="O43" s="59"/>
      <c r="AAA43" s="9"/>
    </row>
    <row r="44" s="44" customFormat="true" ht="38.25" hidden="false" customHeight="true" outlineLevel="0" collapsed="false">
      <c r="A44" s="38" t="s">
        <v>147</v>
      </c>
      <c r="B44" s="39" t="s">
        <v>122</v>
      </c>
      <c r="C44" s="39"/>
      <c r="D44" s="39"/>
      <c r="E44" s="39"/>
      <c r="F44" s="39"/>
      <c r="G44" s="39"/>
      <c r="H44" s="39"/>
      <c r="I44" s="39"/>
      <c r="J44" s="39"/>
      <c r="K44" s="39"/>
      <c r="L44" s="40" t="n">
        <v>2</v>
      </c>
      <c r="M44" s="62"/>
      <c r="N44" s="70"/>
      <c r="O44" s="59"/>
      <c r="AAA44" s="9"/>
    </row>
    <row r="45" customFormat="false" ht="42.75" hidden="false" customHeight="true" outlineLevel="0" collapsed="false">
      <c r="A45" s="71" t="s">
        <v>148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56"/>
      <c r="AAA45" s="9"/>
    </row>
    <row r="46" customFormat="false" ht="33.75" hidden="false" customHeight="true" outlineLevel="0" collapsed="false">
      <c r="A46" s="64" t="s">
        <v>28</v>
      </c>
      <c r="B46" s="65" t="s">
        <v>149</v>
      </c>
      <c r="C46" s="65"/>
      <c r="D46" s="65"/>
      <c r="E46" s="65"/>
      <c r="F46" s="65"/>
      <c r="G46" s="65"/>
      <c r="H46" s="65"/>
      <c r="I46" s="65"/>
      <c r="J46" s="65"/>
      <c r="K46" s="65"/>
      <c r="L46" s="66" t="n">
        <f aca="false">SUM(AAA47:AAA51)</f>
        <v>26</v>
      </c>
      <c r="M46" s="66" t="n">
        <f aca="false">SUM(M47:M51)</f>
        <v>0</v>
      </c>
      <c r="N46" s="67" t="n">
        <f aca="false">SUM(N47:N51)</f>
        <v>0</v>
      </c>
      <c r="O46" s="56"/>
      <c r="AAA46" s="9"/>
    </row>
    <row r="47" s="44" customFormat="true" ht="38.25" hidden="false" customHeight="true" outlineLevel="0" collapsed="false">
      <c r="A47" s="31" t="s">
        <v>150</v>
      </c>
      <c r="B47" s="37" t="s">
        <v>151</v>
      </c>
      <c r="C47" s="37"/>
      <c r="D47" s="37"/>
      <c r="E47" s="37"/>
      <c r="F47" s="37"/>
      <c r="G47" s="37"/>
      <c r="H47" s="37"/>
      <c r="I47" s="37"/>
      <c r="J47" s="37"/>
      <c r="K47" s="37"/>
      <c r="L47" s="72" t="s">
        <v>152</v>
      </c>
      <c r="M47" s="60"/>
      <c r="N47" s="61"/>
      <c r="O47" s="59"/>
      <c r="AAA47" s="9" t="n">
        <f aca="false">IFERROR(VALUE(RIGHT(L47,2)),"")</f>
        <v>2</v>
      </c>
    </row>
    <row r="48" s="44" customFormat="true" ht="38.25" hidden="false" customHeight="true" outlineLevel="0" collapsed="false">
      <c r="A48" s="31" t="s">
        <v>153</v>
      </c>
      <c r="B48" s="37" t="s">
        <v>154</v>
      </c>
      <c r="C48" s="37"/>
      <c r="D48" s="37"/>
      <c r="E48" s="37"/>
      <c r="F48" s="37"/>
      <c r="G48" s="37"/>
      <c r="H48" s="37"/>
      <c r="I48" s="37"/>
      <c r="J48" s="37"/>
      <c r="K48" s="37"/>
      <c r="L48" s="72" t="s">
        <v>155</v>
      </c>
      <c r="M48" s="60"/>
      <c r="N48" s="61"/>
      <c r="O48" s="59"/>
      <c r="AAA48" s="9" t="n">
        <f aca="false">IFERROR(VALUE(RIGHT(L48,2)),"")</f>
        <v>6</v>
      </c>
    </row>
    <row r="49" s="44" customFormat="true" ht="38.25" hidden="false" customHeight="true" outlineLevel="0" collapsed="false">
      <c r="A49" s="31" t="s">
        <v>156</v>
      </c>
      <c r="B49" s="37" t="s">
        <v>157</v>
      </c>
      <c r="C49" s="37"/>
      <c r="D49" s="37"/>
      <c r="E49" s="37"/>
      <c r="F49" s="37"/>
      <c r="G49" s="37"/>
      <c r="H49" s="37"/>
      <c r="I49" s="37"/>
      <c r="J49" s="37"/>
      <c r="K49" s="37"/>
      <c r="L49" s="72" t="s">
        <v>158</v>
      </c>
      <c r="M49" s="60"/>
      <c r="N49" s="61"/>
      <c r="O49" s="59"/>
      <c r="AAA49" s="9" t="n">
        <f aca="false">IFERROR(VALUE(RIGHT(L49,2)),"")</f>
        <v>7</v>
      </c>
    </row>
    <row r="50" s="44" customFormat="true" ht="38.25" hidden="false" customHeight="true" outlineLevel="0" collapsed="false">
      <c r="A50" s="31" t="s">
        <v>159</v>
      </c>
      <c r="B50" s="37" t="s">
        <v>160</v>
      </c>
      <c r="C50" s="37"/>
      <c r="D50" s="37"/>
      <c r="E50" s="37"/>
      <c r="F50" s="37"/>
      <c r="G50" s="37"/>
      <c r="H50" s="37"/>
      <c r="I50" s="37"/>
      <c r="J50" s="37"/>
      <c r="K50" s="37"/>
      <c r="L50" s="72" t="s">
        <v>161</v>
      </c>
      <c r="M50" s="60"/>
      <c r="N50" s="61"/>
      <c r="O50" s="59"/>
      <c r="AAA50" s="9" t="n">
        <f aca="false">IFERROR(VALUE(RIGHT(L50,2)),"")</f>
        <v>9</v>
      </c>
    </row>
    <row r="51" s="44" customFormat="true" ht="38.25" hidden="false" customHeight="true" outlineLevel="0" collapsed="false">
      <c r="A51" s="38" t="s">
        <v>162</v>
      </c>
      <c r="B51" s="39" t="s">
        <v>163</v>
      </c>
      <c r="C51" s="39"/>
      <c r="D51" s="39"/>
      <c r="E51" s="39"/>
      <c r="F51" s="39"/>
      <c r="G51" s="39"/>
      <c r="H51" s="39"/>
      <c r="I51" s="39"/>
      <c r="J51" s="39"/>
      <c r="K51" s="39"/>
      <c r="L51" s="73" t="s">
        <v>152</v>
      </c>
      <c r="M51" s="62"/>
      <c r="N51" s="70"/>
      <c r="O51" s="59"/>
      <c r="AAA51" s="9" t="n">
        <f aca="false">IFERROR(VALUE(RIGHT(L51,2)),"")</f>
        <v>2</v>
      </c>
    </row>
    <row r="52" customFormat="false" ht="42.75" hidden="false" customHeight="true" outlineLevel="0" collapsed="false">
      <c r="A52" s="2" t="s">
        <v>164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56"/>
    </row>
    <row r="53" customFormat="false" ht="33.75" hidden="false" customHeight="true" outlineLevel="0" collapsed="false">
      <c r="A53" s="64" t="s">
        <v>35</v>
      </c>
      <c r="B53" s="74" t="s">
        <v>164</v>
      </c>
      <c r="C53" s="74"/>
      <c r="D53" s="74"/>
      <c r="E53" s="74"/>
      <c r="F53" s="74"/>
      <c r="G53" s="74"/>
      <c r="H53" s="74"/>
      <c r="I53" s="74"/>
      <c r="J53" s="74"/>
      <c r="K53" s="74"/>
      <c r="L53" s="75" t="n">
        <v>5</v>
      </c>
      <c r="M53" s="75" t="n">
        <f aca="false">SUMIF(M54:M55,"OK",L54:L55)+M56</f>
        <v>0</v>
      </c>
      <c r="N53" s="67" t="n">
        <f aca="false">SUMIF(N54:N55,"OK",L54:L55)+N56</f>
        <v>0</v>
      </c>
      <c r="O53" s="56"/>
      <c r="AAA53" s="9"/>
    </row>
    <row r="54" s="44" customFormat="true" ht="38.25" hidden="false" customHeight="true" outlineLevel="0" collapsed="false">
      <c r="A54" s="31" t="s">
        <v>165</v>
      </c>
      <c r="B54" s="37" t="s">
        <v>166</v>
      </c>
      <c r="C54" s="37"/>
      <c r="D54" s="37"/>
      <c r="E54" s="37"/>
      <c r="F54" s="37"/>
      <c r="G54" s="37"/>
      <c r="H54" s="37"/>
      <c r="I54" s="37"/>
      <c r="J54" s="37"/>
      <c r="K54" s="37"/>
      <c r="L54" s="33" t="n">
        <v>1.5</v>
      </c>
      <c r="M54" s="60"/>
      <c r="N54" s="61"/>
      <c r="O54" s="59"/>
      <c r="AAA54" s="9"/>
    </row>
    <row r="55" s="44" customFormat="true" ht="38.25" hidden="false" customHeight="true" outlineLevel="0" collapsed="false">
      <c r="A55" s="31" t="s">
        <v>167</v>
      </c>
      <c r="B55" s="37" t="s">
        <v>168</v>
      </c>
      <c r="C55" s="37"/>
      <c r="D55" s="37"/>
      <c r="E55" s="37"/>
      <c r="F55" s="37"/>
      <c r="G55" s="37"/>
      <c r="H55" s="37"/>
      <c r="I55" s="37"/>
      <c r="J55" s="37"/>
      <c r="K55" s="37"/>
      <c r="L55" s="33" t="n">
        <v>1.5</v>
      </c>
      <c r="M55" s="60"/>
      <c r="N55" s="61"/>
      <c r="O55" s="59"/>
      <c r="AAA55" s="9"/>
    </row>
    <row r="56" s="44" customFormat="true" ht="38.25" hidden="false" customHeight="true" outlineLevel="0" collapsed="false">
      <c r="A56" s="38" t="s">
        <v>169</v>
      </c>
      <c r="B56" s="39" t="s">
        <v>170</v>
      </c>
      <c r="C56" s="39"/>
      <c r="D56" s="39"/>
      <c r="E56" s="39"/>
      <c r="F56" s="39"/>
      <c r="G56" s="39"/>
      <c r="H56" s="39"/>
      <c r="I56" s="39"/>
      <c r="J56" s="39"/>
      <c r="K56" s="39"/>
      <c r="L56" s="73" t="s">
        <v>171</v>
      </c>
      <c r="M56" s="76" t="n">
        <f aca="false">MAX(0,SUM(Tématerv!O34:O38)-10)</f>
        <v>0</v>
      </c>
      <c r="N56" s="45" t="n">
        <f aca="false">MAX(0,SUM(Tématerv!O34:O38)-10)</f>
        <v>0</v>
      </c>
      <c r="O56" s="59"/>
      <c r="AAA56" s="9"/>
    </row>
    <row r="57" customFormat="false" ht="42.75" hidden="false" customHeight="true" outlineLevel="0" collapsed="false">
      <c r="A57" s="41" t="s">
        <v>172</v>
      </c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56"/>
    </row>
    <row r="58" s="44" customFormat="true" ht="38.25" hidden="false" customHeight="true" outlineLevel="0" collapsed="false">
      <c r="A58" s="31" t="s">
        <v>17</v>
      </c>
      <c r="B58" s="37" t="s">
        <v>173</v>
      </c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3" t="n">
        <v>0</v>
      </c>
      <c r="N58" s="42" t="n">
        <f aca="false">-8 * (COUNTIF(M2:M6,"&lt;&gt;OK") + M7)</f>
        <v>-40</v>
      </c>
      <c r="O58" s="59"/>
      <c r="AAA58" s="9"/>
    </row>
    <row r="59" s="44" customFormat="true" ht="38.25" hidden="false" customHeight="true" outlineLevel="0" collapsed="false">
      <c r="A59" s="31" t="s">
        <v>22</v>
      </c>
      <c r="B59" s="37" t="s">
        <v>113</v>
      </c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3" t="n">
        <f aca="false">SUM(L9,L15,L21,L27,L33,L39)</f>
        <v>24</v>
      </c>
      <c r="N59" s="42" t="n">
        <f aca="false">SUM(,M9,M15,M21,M27,M33,M39)</f>
        <v>0</v>
      </c>
      <c r="O59" s="59"/>
      <c r="AAA59" s="9"/>
    </row>
    <row r="60" s="44" customFormat="true" ht="38.25" hidden="false" customHeight="true" outlineLevel="0" collapsed="false">
      <c r="A60" s="77" t="s">
        <v>28</v>
      </c>
      <c r="B60" s="78" t="s">
        <v>148</v>
      </c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9" t="n">
        <f aca="false">L46</f>
        <v>26</v>
      </c>
      <c r="N60" s="80" t="n">
        <f aca="false">M46</f>
        <v>0</v>
      </c>
      <c r="O60" s="59"/>
      <c r="AAA60" s="9"/>
    </row>
    <row r="61" s="44" customFormat="true" ht="38.25" hidden="false" customHeight="true" outlineLevel="0" collapsed="false">
      <c r="A61" s="77" t="s">
        <v>35</v>
      </c>
      <c r="B61" s="78" t="s">
        <v>164</v>
      </c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9" t="n">
        <f aca="false">L53</f>
        <v>5</v>
      </c>
      <c r="N61" s="80" t="n">
        <f aca="false">M53</f>
        <v>0</v>
      </c>
      <c r="O61" s="59"/>
      <c r="AAA61" s="9"/>
    </row>
    <row r="62" s="51" customFormat="true" ht="38.25" hidden="false" customHeight="true" outlineLevel="0" collapsed="false">
      <c r="A62" s="46" t="s">
        <v>86</v>
      </c>
      <c r="B62" s="47" t="s">
        <v>87</v>
      </c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8" t="n">
        <v>50</v>
      </c>
      <c r="N62" s="49" t="n">
        <f aca="false">MIN(50,MAX(1,SUM(N58:N60)))</f>
        <v>1</v>
      </c>
      <c r="O62" s="81"/>
      <c r="AAA62" s="52"/>
    </row>
    <row r="63" customFormat="false" ht="42.75" hidden="false" customHeight="true" outlineLevel="0" collapsed="false">
      <c r="A63" s="2" t="s">
        <v>174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56"/>
    </row>
    <row r="64" s="44" customFormat="true" ht="38.25" hidden="false" customHeight="true" outlineLevel="0" collapsed="false">
      <c r="A64" s="31" t="s">
        <v>17</v>
      </c>
      <c r="B64" s="37" t="s">
        <v>173</v>
      </c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3" t="n">
        <v>0</v>
      </c>
      <c r="N64" s="42" t="n">
        <f aca="false">IF(COUNTA(N2:N6)=0,0,-8*(COUNTIF(N2:N6,"&lt;&gt;OK")))</f>
        <v>0</v>
      </c>
      <c r="O64" s="59"/>
      <c r="AAA64" s="9"/>
    </row>
    <row r="65" s="44" customFormat="true" ht="38.25" hidden="false" customHeight="true" outlineLevel="0" collapsed="false">
      <c r="A65" s="31" t="s">
        <v>22</v>
      </c>
      <c r="B65" s="37" t="s">
        <v>113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3" t="n">
        <f aca="false">SUM(L9,L15,L21,L27,L33,L39)</f>
        <v>24</v>
      </c>
      <c r="N65" s="42" t="n">
        <f aca="false">SUM(,N9,N15,N21,N27,N33,N39)</f>
        <v>0</v>
      </c>
      <c r="O65" s="59"/>
      <c r="AAA65" s="9"/>
    </row>
    <row r="66" s="44" customFormat="true" ht="38.25" hidden="false" customHeight="true" outlineLevel="0" collapsed="false">
      <c r="A66" s="77" t="s">
        <v>28</v>
      </c>
      <c r="B66" s="78" t="s">
        <v>148</v>
      </c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9" t="n">
        <f aca="false">L46</f>
        <v>26</v>
      </c>
      <c r="N66" s="80" t="n">
        <f aca="false">N46</f>
        <v>0</v>
      </c>
      <c r="O66" s="59"/>
      <c r="AAA66" s="9"/>
    </row>
    <row r="67" s="44" customFormat="true" ht="38.25" hidden="false" customHeight="true" outlineLevel="0" collapsed="false">
      <c r="A67" s="77" t="s">
        <v>35</v>
      </c>
      <c r="B67" s="78" t="s">
        <v>164</v>
      </c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9" t="n">
        <f aca="false">L53</f>
        <v>5</v>
      </c>
      <c r="N67" s="80" t="n">
        <f aca="false">N53</f>
        <v>0</v>
      </c>
      <c r="O67" s="59"/>
      <c r="AAA67" s="9"/>
    </row>
    <row r="68" s="51" customFormat="true" ht="38.25" hidden="false" customHeight="true" outlineLevel="0" collapsed="false">
      <c r="A68" s="46" t="s">
        <v>86</v>
      </c>
      <c r="B68" s="47" t="s">
        <v>87</v>
      </c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8" t="n">
        <v>50</v>
      </c>
      <c r="N68" s="49" t="n">
        <f aca="false">MIN(50,MAX(1,SUM(N64:N66)))</f>
        <v>1</v>
      </c>
      <c r="O68" s="81"/>
      <c r="AAA68" s="52"/>
    </row>
    <row r="69" s="85" customFormat="true" ht="40.5" hidden="false" customHeight="true" outlineLevel="0" collapsed="false">
      <c r="A69" s="82" t="s">
        <v>175</v>
      </c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3" t="n">
        <f aca="false">IF(COUNTA(N2:N6)=0,N62,GEOMEAN(N62,N68))</f>
        <v>1</v>
      </c>
      <c r="O69" s="84"/>
      <c r="AAA69" s="86"/>
    </row>
    <row r="70" s="85" customFormat="true" ht="14.25" hidden="false" customHeight="false" outlineLevel="0" collapsed="false">
      <c r="A70" s="87"/>
      <c r="O70" s="88"/>
      <c r="AAA70" s="86"/>
    </row>
    <row r="71" s="85" customFormat="true" ht="14.25" hidden="false" customHeight="false" outlineLevel="0" collapsed="false">
      <c r="A71" s="87"/>
      <c r="O71" s="88"/>
      <c r="AAA71" s="86"/>
    </row>
    <row r="72" s="85" customFormat="true" ht="14.25" hidden="false" customHeight="false" outlineLevel="0" collapsed="false">
      <c r="A72" s="87"/>
      <c r="O72" s="88"/>
      <c r="AAA72" s="86"/>
    </row>
    <row r="73" s="85" customFormat="true" ht="14.25" hidden="false" customHeight="false" outlineLevel="0" collapsed="false">
      <c r="A73" s="87"/>
      <c r="O73" s="88"/>
      <c r="AAA73" s="86"/>
    </row>
    <row r="74" s="85" customFormat="true" ht="14.25" hidden="false" customHeight="false" outlineLevel="0" collapsed="false">
      <c r="A74" s="87"/>
      <c r="O74" s="88"/>
      <c r="AAA74" s="86"/>
    </row>
    <row r="75" s="85" customFormat="true" ht="14.25" hidden="false" customHeight="false" outlineLevel="0" collapsed="false">
      <c r="A75" s="87"/>
      <c r="O75" s="88"/>
      <c r="AAA75" s="86"/>
    </row>
    <row r="76" s="85" customFormat="true" ht="14.25" hidden="false" customHeight="false" outlineLevel="0" collapsed="false">
      <c r="A76" s="87"/>
      <c r="O76" s="88"/>
      <c r="AAA76" s="86"/>
    </row>
    <row r="77" s="85" customFormat="true" ht="14.25" hidden="false" customHeight="false" outlineLevel="0" collapsed="false">
      <c r="A77" s="87"/>
      <c r="O77" s="88"/>
      <c r="AAA77" s="86"/>
    </row>
    <row r="78" s="85" customFormat="true" ht="14.25" hidden="false" customHeight="false" outlineLevel="0" collapsed="false">
      <c r="A78" s="87"/>
      <c r="O78" s="88"/>
      <c r="AAA78" s="86"/>
    </row>
    <row r="79" s="85" customFormat="true" ht="14.25" hidden="false" customHeight="false" outlineLevel="0" collapsed="false">
      <c r="A79" s="87"/>
      <c r="O79" s="88"/>
      <c r="AAA79" s="86"/>
    </row>
    <row r="80" s="85" customFormat="true" ht="14.25" hidden="false" customHeight="false" outlineLevel="0" collapsed="false">
      <c r="A80" s="87"/>
      <c r="O80" s="88"/>
      <c r="AAA80" s="86"/>
    </row>
    <row r="81" s="85" customFormat="true" ht="14.25" hidden="false" customHeight="false" outlineLevel="0" collapsed="false">
      <c r="A81" s="87"/>
      <c r="O81" s="88"/>
      <c r="AAA81" s="86"/>
    </row>
    <row r="82" s="85" customFormat="true" ht="14.25" hidden="false" customHeight="false" outlineLevel="0" collapsed="false">
      <c r="A82" s="87"/>
      <c r="O82" s="88"/>
      <c r="AAA82" s="86"/>
    </row>
    <row r="83" s="85" customFormat="true" ht="14.25" hidden="false" customHeight="false" outlineLevel="0" collapsed="false">
      <c r="A83" s="87"/>
      <c r="O83" s="88"/>
      <c r="AAA83" s="86"/>
    </row>
    <row r="84" s="85" customFormat="true" ht="14.25" hidden="false" customHeight="false" outlineLevel="0" collapsed="false">
      <c r="A84" s="87"/>
      <c r="O84" s="88"/>
      <c r="AAA84" s="86"/>
    </row>
    <row r="85" s="85" customFormat="true" ht="14.25" hidden="false" customHeight="false" outlineLevel="0" collapsed="false">
      <c r="A85" s="87"/>
      <c r="O85" s="88"/>
      <c r="AAA85" s="86"/>
    </row>
    <row r="86" s="85" customFormat="true" ht="14.25" hidden="false" customHeight="false" outlineLevel="0" collapsed="false">
      <c r="A86" s="87"/>
      <c r="O86" s="88"/>
      <c r="AAA86" s="86"/>
    </row>
    <row r="87" s="85" customFormat="true" ht="14.25" hidden="false" customHeight="false" outlineLevel="0" collapsed="false">
      <c r="A87" s="87"/>
      <c r="O87" s="88"/>
      <c r="AAA87" s="86"/>
    </row>
    <row r="88" s="85" customFormat="true" ht="14.25" hidden="false" customHeight="false" outlineLevel="0" collapsed="false">
      <c r="A88" s="87"/>
      <c r="O88" s="88"/>
      <c r="AAA88" s="86"/>
    </row>
    <row r="89" s="85" customFormat="true" ht="14.25" hidden="false" customHeight="false" outlineLevel="0" collapsed="false">
      <c r="A89" s="87"/>
      <c r="O89" s="88"/>
      <c r="AAA89" s="86"/>
    </row>
    <row r="90" s="85" customFormat="true" ht="14.25" hidden="false" customHeight="false" outlineLevel="0" collapsed="false">
      <c r="A90" s="87"/>
      <c r="O90" s="88"/>
      <c r="AAA90" s="86"/>
    </row>
    <row r="91" s="85" customFormat="true" ht="14.25" hidden="false" customHeight="false" outlineLevel="0" collapsed="false">
      <c r="A91" s="87"/>
      <c r="O91" s="88"/>
      <c r="AAA91" s="86"/>
    </row>
    <row r="92" s="85" customFormat="true" ht="14.25" hidden="false" customHeight="false" outlineLevel="0" collapsed="false">
      <c r="A92" s="87"/>
      <c r="O92" s="88"/>
      <c r="AAA92" s="86"/>
    </row>
    <row r="93" s="85" customFormat="true" ht="14.25" hidden="false" customHeight="false" outlineLevel="0" collapsed="false">
      <c r="A93" s="87"/>
      <c r="O93" s="88"/>
      <c r="AAA93" s="86"/>
    </row>
    <row r="94" s="85" customFormat="true" ht="14.25" hidden="false" customHeight="false" outlineLevel="0" collapsed="false">
      <c r="A94" s="87"/>
      <c r="O94" s="88"/>
      <c r="AAA94" s="86"/>
    </row>
    <row r="95" s="85" customFormat="true" ht="14.25" hidden="false" customHeight="false" outlineLevel="0" collapsed="false">
      <c r="A95" s="87"/>
      <c r="O95" s="88"/>
      <c r="AAA95" s="86"/>
    </row>
    <row r="96" s="85" customFormat="true" ht="14.25" hidden="false" customHeight="false" outlineLevel="0" collapsed="false">
      <c r="A96" s="87"/>
      <c r="O96" s="88"/>
      <c r="AAA96" s="86"/>
    </row>
    <row r="97" s="85" customFormat="true" ht="14.25" hidden="false" customHeight="false" outlineLevel="0" collapsed="false">
      <c r="A97" s="87"/>
      <c r="O97" s="88"/>
      <c r="AAA97" s="86"/>
    </row>
    <row r="98" s="85" customFormat="true" ht="14.25" hidden="false" customHeight="false" outlineLevel="0" collapsed="false">
      <c r="A98" s="87"/>
      <c r="O98" s="88"/>
      <c r="AAA98" s="86"/>
    </row>
    <row r="99" s="85" customFormat="true" ht="14.25" hidden="false" customHeight="false" outlineLevel="0" collapsed="false">
      <c r="A99" s="87"/>
      <c r="O99" s="88"/>
      <c r="AAA99" s="86"/>
    </row>
    <row r="100" s="85" customFormat="true" ht="14.25" hidden="false" customHeight="false" outlineLevel="0" collapsed="false">
      <c r="A100" s="87"/>
      <c r="O100" s="88"/>
      <c r="AAA100" s="86"/>
    </row>
    <row r="101" s="85" customFormat="true" ht="14.25" hidden="false" customHeight="false" outlineLevel="0" collapsed="false">
      <c r="A101" s="87"/>
      <c r="O101" s="88"/>
      <c r="AAA101" s="86"/>
    </row>
    <row r="102" s="85" customFormat="true" ht="14.25" hidden="false" customHeight="false" outlineLevel="0" collapsed="false">
      <c r="A102" s="87"/>
      <c r="O102" s="88"/>
      <c r="AAA102" s="86"/>
    </row>
    <row r="103" s="85" customFormat="true" ht="14.25" hidden="false" customHeight="false" outlineLevel="0" collapsed="false">
      <c r="A103" s="87"/>
      <c r="O103" s="88"/>
      <c r="AAA103" s="86"/>
    </row>
    <row r="104" s="85" customFormat="true" ht="14.25" hidden="false" customHeight="false" outlineLevel="0" collapsed="false">
      <c r="A104" s="87"/>
      <c r="O104" s="88"/>
      <c r="AAA104" s="86"/>
    </row>
    <row r="105" s="85" customFormat="true" ht="14.25" hidden="false" customHeight="false" outlineLevel="0" collapsed="false">
      <c r="A105" s="87"/>
      <c r="O105" s="88"/>
      <c r="AAA105" s="86"/>
    </row>
    <row r="106" s="85" customFormat="true" ht="14.25" hidden="false" customHeight="false" outlineLevel="0" collapsed="false">
      <c r="A106" s="87"/>
      <c r="O106" s="88"/>
      <c r="AAA106" s="86"/>
    </row>
    <row r="107" s="85" customFormat="true" ht="14.25" hidden="false" customHeight="false" outlineLevel="0" collapsed="false">
      <c r="A107" s="87"/>
      <c r="O107" s="88"/>
      <c r="AAA107" s="86"/>
    </row>
    <row r="108" s="85" customFormat="true" ht="14.25" hidden="false" customHeight="false" outlineLevel="0" collapsed="false">
      <c r="A108" s="87"/>
      <c r="O108" s="88"/>
      <c r="AAA108" s="86"/>
    </row>
    <row r="109" s="85" customFormat="true" ht="14.25" hidden="false" customHeight="false" outlineLevel="0" collapsed="false">
      <c r="A109" s="87"/>
      <c r="O109" s="88"/>
      <c r="AAA109" s="86"/>
    </row>
    <row r="110" s="85" customFormat="true" ht="14.25" hidden="false" customHeight="false" outlineLevel="0" collapsed="false">
      <c r="A110" s="87"/>
      <c r="O110" s="88"/>
      <c r="AAA110" s="86"/>
    </row>
    <row r="111" s="85" customFormat="true" ht="14.25" hidden="false" customHeight="false" outlineLevel="0" collapsed="false">
      <c r="A111" s="87"/>
      <c r="O111" s="88"/>
      <c r="AAA111" s="86"/>
    </row>
    <row r="112" s="85" customFormat="true" ht="14.25" hidden="false" customHeight="false" outlineLevel="0" collapsed="false">
      <c r="A112" s="87"/>
      <c r="O112" s="88"/>
      <c r="AAA112" s="86"/>
    </row>
  </sheetData>
  <sheetProtection algorithmName="SHA-512" hashValue="HSCAUnF1lToeRL03MhVZ76caUB9uiuBZhwV/nCZreUFUf3bmJM7EMpDmuzZbw7zFDoJo1Wlw8we3HstObK061g==" saltValue="c27j8x8JrJU2u/NewR6LSQ==" spinCount="100000" sheet="true" objects="true" scenarios="true"/>
  <mergeCells count="69">
    <mergeCell ref="A1:N1"/>
    <mergeCell ref="B2:L2"/>
    <mergeCell ref="B3:L3"/>
    <mergeCell ref="B4:L4"/>
    <mergeCell ref="B5:L5"/>
    <mergeCell ref="B6:L6"/>
    <mergeCell ref="B7:L7"/>
    <mergeCell ref="A8:N8"/>
    <mergeCell ref="B9:K9"/>
    <mergeCell ref="A10:N10"/>
    <mergeCell ref="B11:K11"/>
    <mergeCell ref="B12:K12"/>
    <mergeCell ref="B13:K13"/>
    <mergeCell ref="B14:K14"/>
    <mergeCell ref="B15:K15"/>
    <mergeCell ref="A16:N16"/>
    <mergeCell ref="B17:K17"/>
    <mergeCell ref="B18:K18"/>
    <mergeCell ref="B19:K19"/>
    <mergeCell ref="B20:K20"/>
    <mergeCell ref="B21:K21"/>
    <mergeCell ref="A22:N22"/>
    <mergeCell ref="B23:K23"/>
    <mergeCell ref="B24:K24"/>
    <mergeCell ref="B25:K25"/>
    <mergeCell ref="B26:K26"/>
    <mergeCell ref="B27:K27"/>
    <mergeCell ref="A28:N28"/>
    <mergeCell ref="B29:K29"/>
    <mergeCell ref="B30:K30"/>
    <mergeCell ref="B31:K31"/>
    <mergeCell ref="B32:K32"/>
    <mergeCell ref="B33:K33"/>
    <mergeCell ref="A34:N34"/>
    <mergeCell ref="B35:K35"/>
    <mergeCell ref="B36:K36"/>
    <mergeCell ref="B37:K37"/>
    <mergeCell ref="B38:K38"/>
    <mergeCell ref="B39:K39"/>
    <mergeCell ref="A40:N40"/>
    <mergeCell ref="B41:K41"/>
    <mergeCell ref="B42:K42"/>
    <mergeCell ref="B43:K43"/>
    <mergeCell ref="B44:K44"/>
    <mergeCell ref="A45:N45"/>
    <mergeCell ref="B46:K46"/>
    <mergeCell ref="B47:K47"/>
    <mergeCell ref="B48:K48"/>
    <mergeCell ref="B49:K49"/>
    <mergeCell ref="B50:K50"/>
    <mergeCell ref="B51:K51"/>
    <mergeCell ref="A52:N52"/>
    <mergeCell ref="B53:K53"/>
    <mergeCell ref="B54:K54"/>
    <mergeCell ref="B55:K55"/>
    <mergeCell ref="B56:K56"/>
    <mergeCell ref="A57:N57"/>
    <mergeCell ref="B58:L58"/>
    <mergeCell ref="B59:L59"/>
    <mergeCell ref="B60:L60"/>
    <mergeCell ref="B61:L61"/>
    <mergeCell ref="B62:L62"/>
    <mergeCell ref="A63:N63"/>
    <mergeCell ref="B64:L64"/>
    <mergeCell ref="B65:L65"/>
    <mergeCell ref="B66:L66"/>
    <mergeCell ref="B67:L67"/>
    <mergeCell ref="B68:L68"/>
    <mergeCell ref="A69:M69"/>
  </mergeCells>
  <conditionalFormatting sqref="A56:N56">
    <cfRule type="expression" priority="2" aboveAverage="0" equalAverage="0" bottom="0" percent="0" rank="0" text="" dxfId="8">
      <formula>ISBLANK($M56)</formula>
    </cfRule>
    <cfRule type="expression" priority="3" aboveAverage="0" equalAverage="0" bottom="0" percent="0" rank="0" text="" dxfId="9">
      <formula>$N56=VALUE(RIGHT($L56,1))</formula>
    </cfRule>
    <cfRule type="expression" priority="4" aboveAverage="0" equalAverage="0" bottom="0" percent="0" rank="0" text="" dxfId="10">
      <formula>AND(NOT(ISBLANK($N56)),$N56=0)</formula>
    </cfRule>
    <cfRule type="expression" priority="5" aboveAverage="0" equalAverage="0" bottom="0" percent="0" rank="0" text="" dxfId="11">
      <formula>AND(NOT(ISBLANK($N56)),$N56&lt;VALUE(RIGHT($L56,1)))</formula>
    </cfRule>
    <cfRule type="expression" priority="6" aboveAverage="0" equalAverage="0" bottom="0" percent="0" rank="0" text="" dxfId="12">
      <formula>$M56=VALUE(RIGHT($L56,1))</formula>
    </cfRule>
    <cfRule type="expression" priority="7" aboveAverage="0" equalAverage="0" bottom="0" percent="0" rank="0" text="" dxfId="13">
      <formula>$M56=0</formula>
    </cfRule>
    <cfRule type="expression" priority="8" aboveAverage="0" equalAverage="0" bottom="0" percent="0" rank="0" text="" dxfId="14">
      <formula>$M56&lt;VALUE(RIGHT($L56,1))</formula>
    </cfRule>
    <cfRule type="expression" priority="9" aboveAverage="0" equalAverage="0" bottom="0" percent="0" rank="0" text="" dxfId="15">
      <formula>ISBLANK($N56)</formula>
    </cfRule>
  </conditionalFormatting>
  <conditionalFormatting sqref="A53:B56 L53:XFD56">
    <cfRule type="expression" priority="10" aboveAverage="0" equalAverage="0" bottom="0" percent="0" rank="0" text="" dxfId="16">
      <formula>NOT(ISERROR(SEARCH("(todo)",A53)))</formula>
    </cfRule>
  </conditionalFormatting>
  <conditionalFormatting sqref="A64:B68 M67:XFD67">
    <cfRule type="expression" priority="11" aboveAverage="0" equalAverage="0" bottom="0" percent="0" rank="0" text="" dxfId="17">
      <formula>NOT(ISERROR(SEARCH("(todo)",A64)))</formula>
    </cfRule>
  </conditionalFormatting>
  <conditionalFormatting sqref="A54:N55">
    <cfRule type="expression" priority="12" aboveAverage="0" equalAverage="0" bottom="0" percent="0" rank="0" text="" dxfId="18">
      <formula>$N54="OK"</formula>
    </cfRule>
    <cfRule type="expression" priority="13" aboveAverage="0" equalAverage="0" bottom="0" percent="0" rank="0" text="" dxfId="19">
      <formula>$N54="NO"</formula>
    </cfRule>
    <cfRule type="expression" priority="14" aboveAverage="0" equalAverage="0" bottom="0" percent="0" rank="0" text="" dxfId="20">
      <formula>$M54="OK"</formula>
    </cfRule>
    <cfRule type="expression" priority="15" aboveAverage="0" equalAverage="0" bottom="0" percent="0" rank="0" text="" dxfId="21">
      <formula>$M54="NO"</formula>
    </cfRule>
  </conditionalFormatting>
  <conditionalFormatting sqref="A52:XFD52">
    <cfRule type="expression" priority="16" aboveAverage="0" equalAverage="0" bottom="0" percent="0" rank="0" text="" dxfId="22">
      <formula>NOT(ISERROR(SEARCH("(todo)",A52)))</formula>
    </cfRule>
  </conditionalFormatting>
  <conditionalFormatting sqref="A35:B39 A41:B44 L41:N44">
    <cfRule type="expression" priority="17" aboveAverage="0" equalAverage="0" bottom="0" percent="0" rank="0" text="" dxfId="23">
      <formula>NOT(ISERROR(SEARCH("(todo)",A35)))</formula>
    </cfRule>
  </conditionalFormatting>
  <conditionalFormatting sqref="A29:B33 L35:N39">
    <cfRule type="expression" priority="18" aboveAverage="0" equalAverage="0" bottom="0" percent="0" rank="0" text="" dxfId="24">
      <formula>NOT(ISERROR(SEARCH("(todo)",A29)))</formula>
    </cfRule>
  </conditionalFormatting>
  <conditionalFormatting sqref="A23:B27 L29:N33">
    <cfRule type="expression" priority="19" aboveAverage="0" equalAverage="0" bottom="0" percent="0" rank="0" text="" dxfId="25">
      <formula>NOT(ISERROR(SEARCH("(todo)",A23)))</formula>
    </cfRule>
  </conditionalFormatting>
  <conditionalFormatting sqref="A21:B21 L23:N27">
    <cfRule type="expression" priority="20" aboveAverage="0" equalAverage="0" bottom="0" percent="0" rank="0" text="" dxfId="26">
      <formula>NOT(ISERROR(SEARCH("(todo)",A21)))</formula>
    </cfRule>
  </conditionalFormatting>
  <conditionalFormatting sqref="A47:N51">
    <cfRule type="expression" priority="21" aboveAverage="0" equalAverage="0" bottom="0" percent="0" rank="0" text="" dxfId="27">
      <formula>ISBLANK($M47)</formula>
    </cfRule>
    <cfRule type="expression" priority="22" aboveAverage="0" equalAverage="0" bottom="0" percent="0" rank="0" text="" dxfId="28">
      <formula>$N47=VALUE(RIGHT($L47,1))</formula>
    </cfRule>
    <cfRule type="expression" priority="23" aboveAverage="0" equalAverage="0" bottom="0" percent="0" rank="0" text="" dxfId="29">
      <formula>AND(NOT(ISBLANK($N47)),$N47=0)</formula>
    </cfRule>
    <cfRule type="expression" priority="24" aboveAverage="0" equalAverage="0" bottom="0" percent="0" rank="0" text="" dxfId="30">
      <formula>AND(NOT(ISBLANK($N47)),$N47&lt;VALUE(RIGHT($L47,1)))</formula>
    </cfRule>
    <cfRule type="expression" priority="25" aboveAverage="0" equalAverage="0" bottom="0" percent="0" rank="0" text="" dxfId="31">
      <formula>$M47=VALUE(RIGHT($L47,1))</formula>
    </cfRule>
    <cfRule type="expression" priority="26" aboveAverage="0" equalAverage="0" bottom="0" percent="0" rank="0" text="" dxfId="32">
      <formula>$M47=0</formula>
    </cfRule>
    <cfRule type="expression" priority="27" aboveAverage="0" equalAverage="0" bottom="0" percent="0" rank="0" text="" dxfId="33">
      <formula>$M47&lt;VALUE(RIGHT($L47,1))</formula>
    </cfRule>
    <cfRule type="expression" priority="28" aboveAverage="0" equalAverage="0" bottom="0" percent="0" rank="0" text="" dxfId="34">
      <formula>ISBLANK($N47)</formula>
    </cfRule>
  </conditionalFormatting>
  <conditionalFormatting sqref="A7:N7">
    <cfRule type="expression" priority="29" aboveAverage="0" equalAverage="0" bottom="0" percent="0" rank="0" text="" dxfId="35">
      <formula>OR(ISBLANK($M7),$M7="-")</formula>
    </cfRule>
    <cfRule type="expression" priority="30" aboveAverage="0" equalAverage="0" bottom="0" percent="0" rank="0" text="" dxfId="36">
      <formula>$N7=0</formula>
    </cfRule>
    <cfRule type="expression" priority="31" aboveAverage="0" equalAverage="0" bottom="0" percent="0" rank="0" text="" dxfId="37">
      <formula>$M7=0</formula>
    </cfRule>
    <cfRule type="expression" priority="32" aboveAverage="0" equalAverage="0" bottom="0" percent="0" rank="0" text="" dxfId="38">
      <formula>$M7&gt;0</formula>
    </cfRule>
  </conditionalFormatting>
  <conditionalFormatting sqref="A2:N6">
    <cfRule type="expression" priority="33" aboveAverage="0" equalAverage="0" bottom="0" percent="0" rank="0" text="" dxfId="39">
      <formula>$N2="OK"</formula>
    </cfRule>
    <cfRule type="expression" priority="34" aboveAverage="0" equalAverage="0" bottom="0" percent="0" rank="0" text="" dxfId="40">
      <formula>$N2="NO"</formula>
    </cfRule>
    <cfRule type="expression" priority="35" aboveAverage="0" equalAverage="0" bottom="0" percent="0" rank="0" text="" dxfId="41">
      <formula>$M2="OK"</formula>
    </cfRule>
    <cfRule type="expression" priority="36" aboveAverage="0" equalAverage="0" bottom="0" percent="0" rank="0" text="" dxfId="42">
      <formula>$M2="NO"</formula>
    </cfRule>
  </conditionalFormatting>
  <conditionalFormatting sqref="A23:N26 A29:N32 A35:N38 A41:N44 A11:N14 A17:N20">
    <cfRule type="expression" priority="37" aboveAverage="0" equalAverage="0" bottom="0" percent="0" rank="0" text="" dxfId="43">
      <formula>$N11="OK"</formula>
    </cfRule>
  </conditionalFormatting>
  <conditionalFormatting sqref="A11:N14 A17:N20 A23:N26 A29:N32 A35:N38 A41:N44">
    <cfRule type="expression" priority="38" aboveAverage="0" equalAverage="0" bottom="0" percent="0" rank="0" text="" dxfId="44">
      <formula>$N11="NO"</formula>
    </cfRule>
    <cfRule type="expression" priority="39" aboveAverage="0" equalAverage="0" bottom="0" percent="0" rank="0" text="" dxfId="45">
      <formula>$M11="OK"</formula>
    </cfRule>
    <cfRule type="expression" priority="40" aboveAverage="0" equalAverage="0" bottom="0" percent="0" rank="0" text="" dxfId="46">
      <formula>$M11="NO"</formula>
    </cfRule>
  </conditionalFormatting>
  <conditionalFormatting sqref="N68:XFD69 A69">
    <cfRule type="expression" priority="41" aboveAverage="0" equalAverage="0" bottom="0" percent="0" rank="0" text="" dxfId="47">
      <formula>NOT(ISERROR(SEARCH("(todo)",A68)))</formula>
    </cfRule>
  </conditionalFormatting>
  <conditionalFormatting sqref="M2:XFD7">
    <cfRule type="expression" priority="42" aboveAverage="0" equalAverage="0" bottom="0" percent="0" rank="0" text="" dxfId="48">
      <formula>NOT(ISERROR(SEARCH("(todo)",M2)))</formula>
    </cfRule>
  </conditionalFormatting>
  <conditionalFormatting sqref="M68">
    <cfRule type="expression" priority="43" aboveAverage="0" equalAverage="0" bottom="0" percent="0" rank="0" text="" dxfId="49">
      <formula>NOT(ISERROR(SEARCH("(todo)",M68)))</formula>
    </cfRule>
  </conditionalFormatting>
  <conditionalFormatting sqref="O63:XFD66">
    <cfRule type="expression" priority="44" aboveAverage="0" equalAverage="0" bottom="0" percent="0" rank="0" text="" dxfId="50">
      <formula>NOT(ISERROR(SEARCH("(todo)",O63)))</formula>
    </cfRule>
  </conditionalFormatting>
  <conditionalFormatting sqref="M64:N66">
    <cfRule type="expression" priority="45" aboveAverage="0" equalAverage="0" bottom="0" percent="0" rank="0" text="" dxfId="51">
      <formula>NOT(ISERROR(SEARCH("(todo)",M64)))</formula>
    </cfRule>
  </conditionalFormatting>
  <conditionalFormatting sqref="A63:N63">
    <cfRule type="expression" priority="46" aboveAverage="0" equalAverage="0" bottom="0" percent="0" rank="0" text="" dxfId="52">
      <formula>NOT(ISERROR(SEARCH("(todo)",A63)))</formula>
    </cfRule>
  </conditionalFormatting>
  <conditionalFormatting sqref="A58:B62 M58:XFD62">
    <cfRule type="expression" priority="47" aboveAverage="0" equalAverage="0" bottom="0" percent="0" rank="0" text="" dxfId="53">
      <formula>NOT(ISERROR(SEARCH("(todo)",A58)))</formula>
    </cfRule>
  </conditionalFormatting>
  <conditionalFormatting sqref="A46:B51 L47:XFD51 A11:B15 L11:N15 A17:B20 L17:N21 A9:B9 O9:XFD44">
    <cfRule type="expression" priority="48" aboveAverage="0" equalAverage="0" bottom="0" percent="0" rank="0" text="" dxfId="54">
      <formula>NOT(ISERROR(SEARCH("(todo)",A9)))</formula>
    </cfRule>
  </conditionalFormatting>
  <conditionalFormatting sqref="A2:B7 A1:XFD1 A8:XFD8 L9:N9 A10:N10 A16:N16 A22:N22 A28:N28 A34:N34 A40:N40 A45:ZZ45 AAA45:XFD46 L46:ZZ46 A57:XFD57 A70:XFD1048576">
    <cfRule type="expression" priority="49" aboveAverage="0" equalAverage="0" bottom="0" percent="0" rank="0" text="" dxfId="55">
      <formula>NOT(ISERROR(SEARCH("(todo)",A1)))</formula>
    </cfRule>
  </conditionalFormatting>
  <dataValidations count="6">
    <dataValidation allowBlank="true" errorStyle="stop" operator="between" showDropDown="false" showErrorMessage="true" showInputMessage="true" sqref="M2:N6 M11:N14 M17:N20 M23:N26 M29:N32 M35:N38 M41:N44 M54:N55" type="list">
      <formula1>"OK,NO"</formula1>
      <formula2>0</formula2>
    </dataValidation>
    <dataValidation allowBlank="true" errorStyle="stop" operator="between" showDropDown="false" showErrorMessage="true" showInputMessage="true" sqref="M7" type="whole">
      <formula1>0</formula1>
      <formula2>100</formula2>
    </dataValidation>
    <dataValidation allowBlank="true" errorStyle="stop" operator="between" showDropDown="false" showErrorMessage="true" showInputMessage="true" sqref="M47:N47 M51:N51" type="list">
      <formula1>"0,2"</formula1>
      <formula2>0</formula2>
    </dataValidation>
    <dataValidation allowBlank="true" errorStyle="stop" operator="between" showDropDown="false" showErrorMessage="true" showInputMessage="true" sqref="M48:N48" type="list">
      <formula1>"0,3,6"</formula1>
      <formula2>0</formula2>
    </dataValidation>
    <dataValidation allowBlank="true" errorStyle="stop" operator="between" showDropDown="false" showErrorMessage="true" showInputMessage="true" sqref="M49:N49" type="list">
      <formula1>"0,2,4,7"</formula1>
      <formula2>0</formula2>
    </dataValidation>
    <dataValidation allowBlank="true" errorStyle="stop" operator="between" showDropDown="false" showErrorMessage="true" showInputMessage="true" sqref="M50:N50" type="list">
      <formula1>"0,3,6,9"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2024-01-15T16:16:02Z</dcterms:created>
  <dc:creator>Márk Gercsó</dc:creator>
  <dc:description/>
  <dc:language>hu-HU</dc:language>
  <cp:lastModifiedBy/>
  <dcterms:modified xsi:type="dcterms:W3CDTF">2024-10-01T20:10:36Z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