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Geralt\Documents\"/>
    </mc:Choice>
  </mc:AlternateContent>
  <xr:revisionPtr revIDLastSave="0" documentId="8_{26FCB355-A259-4431-B06D-BA530240FF2C}" xr6:coauthVersionLast="47" xr6:coauthVersionMax="47" xr10:uidLastSave="{00000000-0000-0000-0000-000000000000}"/>
  <bookViews>
    <workbookView xWindow="-120" yWindow="-120" windowWidth="29040" windowHeight="15720" activeTab="3" xr2:uid="{C72F75C5-2CEF-4142-A259-1AF6EAC63223}"/>
  </bookViews>
  <sheets>
    <sheet name="Лист1" sheetId="1" r:id="rId1"/>
    <sheet name="Лист2" sheetId="2" r:id="rId2"/>
    <sheet name="Лист3" sheetId="3" r:id="rId3"/>
    <sheet name="Лист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3" i="4" l="1"/>
  <c r="G52" i="4" l="1"/>
  <c r="G30" i="4"/>
  <c r="G20" i="4"/>
  <c r="G31" i="4"/>
  <c r="G17" i="4"/>
  <c r="G50" i="4"/>
  <c r="G26" i="4"/>
  <c r="G29" i="4"/>
  <c r="G12" i="4"/>
  <c r="G10" i="4"/>
  <c r="G7" i="4"/>
  <c r="G5" i="4"/>
  <c r="G11" i="4"/>
  <c r="G6" i="4"/>
  <c r="C25" i="3"/>
  <c r="C22" i="3"/>
  <c r="C38" i="2"/>
  <c r="C41" i="2"/>
  <c r="C26" i="2"/>
  <c r="H32" i="2"/>
  <c r="H33" i="2"/>
  <c r="C23" i="2"/>
  <c r="H18" i="2"/>
  <c r="H17" i="2"/>
  <c r="C26" i="1"/>
  <c r="C22" i="1"/>
  <c r="G42" i="4" l="1"/>
  <c r="G41" i="4"/>
  <c r="G54" i="4"/>
  <c r="G21" i="4"/>
  <c r="G24" i="4"/>
  <c r="G32" i="4"/>
  <c r="G33" i="4" s="1"/>
  <c r="G15" i="4"/>
  <c r="G40" i="4"/>
  <c r="G38" i="4"/>
  <c r="G39" i="4"/>
  <c r="G43" i="4"/>
  <c r="G44" i="4"/>
  <c r="G45" i="4"/>
  <c r="G8" i="4"/>
  <c r="G13" i="4"/>
  <c r="G46" i="4" l="1"/>
</calcChain>
</file>

<file path=xl/sharedStrings.xml><?xml version="1.0" encoding="utf-8"?>
<sst xmlns="http://schemas.openxmlformats.org/spreadsheetml/2006/main" count="93" uniqueCount="78">
  <si>
    <t>Задача 1</t>
  </si>
  <si>
    <t>Выбираем биноминальное распределение, т.к. :</t>
  </si>
  <si>
    <t xml:space="preserve"> - известна вероятность попадания стрелка в мишень - 0,8 и она достаточно высокая и для одного стрелка не меняется. </t>
  </si>
  <si>
    <t xml:space="preserve"> -  100 - это относительно небольшое число испытаний</t>
  </si>
  <si>
    <t>n - общее число испытаний, 100</t>
  </si>
  <si>
    <r>
      <t>P</t>
    </r>
    <r>
      <rPr>
        <vertAlign val="superscript"/>
        <sz val="12"/>
        <color theme="1"/>
        <rFont val="Calibri"/>
        <family val="2"/>
        <charset val="204"/>
        <scheme val="minor"/>
      </rPr>
      <t>k</t>
    </r>
    <r>
      <rPr>
        <sz val="12"/>
        <color theme="1"/>
        <rFont val="Calibri"/>
        <family val="2"/>
        <charset val="204"/>
        <scheme val="minor"/>
      </rPr>
      <t xml:space="preserve"> - вероятность 0,8 (при одном выстреле) в степени 85</t>
    </r>
  </si>
  <si>
    <t>к - нужное чило неаступления событий, 85</t>
  </si>
  <si>
    <r>
      <t>q</t>
    </r>
    <r>
      <rPr>
        <vertAlign val="superscript"/>
        <sz val="12"/>
        <color theme="1"/>
        <rFont val="Calibri"/>
        <family val="2"/>
        <charset val="204"/>
        <scheme val="minor"/>
      </rPr>
      <t>n-k</t>
    </r>
    <r>
      <rPr>
        <sz val="12"/>
        <color theme="1"/>
        <rFont val="Calibri"/>
        <family val="2"/>
        <charset val="204"/>
        <scheme val="minor"/>
      </rPr>
      <t xml:space="preserve"> - противоположная вероятность 0,2 в степени 15 (100-85)</t>
    </r>
  </si>
  <si>
    <t xml:space="preserve">Вероятность того, что стрелок попадет в мишень, выстрелив один раз, равна 0.8. </t>
  </si>
  <si>
    <t>Стрелок выстрелил 100 раз. Найдите вероятность того, что стрелок попадет в цель ровно 85 раз.</t>
  </si>
  <si>
    <r>
      <t>P</t>
    </r>
    <r>
      <rPr>
        <vertAlign val="subscript"/>
        <sz val="14"/>
        <color theme="1"/>
        <rFont val="Calibri"/>
        <family val="2"/>
        <charset val="204"/>
        <scheme val="minor"/>
      </rPr>
      <t>n</t>
    </r>
    <r>
      <rPr>
        <sz val="14"/>
        <color theme="1"/>
        <rFont val="Calibri"/>
        <family val="2"/>
        <charset val="204"/>
        <scheme val="minor"/>
      </rPr>
      <t xml:space="preserve"> (x=85) =</t>
    </r>
  </si>
  <si>
    <t xml:space="preserve">Вероятность того, что лампочка перегорит в течение первого дня эксплуатации, равна 0.0004. В жилом комплексе после ремонта в один день включили 5000 новых лампочек. </t>
  </si>
  <si>
    <t>Выбираем распределение Пуассона, т.к.</t>
  </si>
  <si>
    <t xml:space="preserve"> - веротяность прегорания лампочки 0,0004 довольно низкая</t>
  </si>
  <si>
    <t>Какова вероятность, что ни одна из них не перегорит в первый день? Какова вероятность, что перегорят ровно две?</t>
  </si>
  <si>
    <t>Задача 2</t>
  </si>
  <si>
    <t xml:space="preserve"> -  500 - это относительно большое число испытаний</t>
  </si>
  <si>
    <r>
      <t>P</t>
    </r>
    <r>
      <rPr>
        <vertAlign val="subscript"/>
        <sz val="14"/>
        <color theme="1"/>
        <rFont val="Calibri"/>
        <family val="2"/>
        <charset val="204"/>
        <scheme val="minor"/>
      </rPr>
      <t>m</t>
    </r>
    <r>
      <rPr>
        <sz val="14"/>
        <color theme="1"/>
        <rFont val="Calibri"/>
        <family val="2"/>
        <charset val="204"/>
        <scheme val="minor"/>
      </rPr>
      <t xml:space="preserve"> =</t>
    </r>
  </si>
  <si>
    <t>Вероятность того, что не перегорит ни одна лампочка</t>
  </si>
  <si>
    <t>m (для первого вопроса нам нужно что бы из 5 тыс. лампочек перегорело 0) =</t>
  </si>
  <si>
    <t>m! = 1</t>
  </si>
  <si>
    <t>Проверяем формулой биноминального распределения:</t>
  </si>
  <si>
    <t xml:space="preserve"> = n*p</t>
  </si>
  <si>
    <t>e - константа 2,7…. =</t>
  </si>
  <si>
    <t xml:space="preserve"> = 5000*0,0004</t>
  </si>
  <si>
    <t>m (для первого вопроса нам нужно что бы из 5 тыс. лампочек перегорело 2) =</t>
  </si>
  <si>
    <t>m! = 2*1</t>
  </si>
  <si>
    <t>Проверяем формулой для распределения Пуассона:</t>
  </si>
  <si>
    <t>1) не перегорит ни одна лампочка:</t>
  </si>
  <si>
    <t>2) перегорит две лампочки:</t>
  </si>
  <si>
    <t>Задача 3</t>
  </si>
  <si>
    <t>Монету подбросили 144 раза. Какова вероятность, что орел выпадет ровно 70 раз?</t>
  </si>
  <si>
    <t xml:space="preserve"> - известна вероятность выпдания орла - 0,5 и она не меняется. </t>
  </si>
  <si>
    <t xml:space="preserve"> -  144 - это относительно небольшое число испытаний</t>
  </si>
  <si>
    <t>к - нужное чило неаступления событий, 70</t>
  </si>
  <si>
    <t>n - общее число испытаний, 144</t>
  </si>
  <si>
    <r>
      <t>P</t>
    </r>
    <r>
      <rPr>
        <vertAlign val="superscript"/>
        <sz val="12"/>
        <color theme="1"/>
        <rFont val="Calibri"/>
        <family val="2"/>
        <charset val="204"/>
        <scheme val="minor"/>
      </rPr>
      <t>k</t>
    </r>
    <r>
      <rPr>
        <sz val="12"/>
        <color theme="1"/>
        <rFont val="Calibri"/>
        <family val="2"/>
        <charset val="204"/>
        <scheme val="minor"/>
      </rPr>
      <t xml:space="preserve"> - вероятность 0,5 (при одном выстреле) в степени 70</t>
    </r>
  </si>
  <si>
    <r>
      <t>q</t>
    </r>
    <r>
      <rPr>
        <vertAlign val="superscript"/>
        <sz val="12"/>
        <color theme="1"/>
        <rFont val="Calibri"/>
        <family val="2"/>
        <charset val="204"/>
        <scheme val="minor"/>
      </rPr>
      <t>n-k</t>
    </r>
    <r>
      <rPr>
        <sz val="12"/>
        <color theme="1"/>
        <rFont val="Calibri"/>
        <family val="2"/>
        <charset val="204"/>
        <scheme val="minor"/>
      </rPr>
      <t xml:space="preserve"> - противоположная вероятность 0,5 в степени 74 (144-70)</t>
    </r>
  </si>
  <si>
    <r>
      <t>P</t>
    </r>
    <r>
      <rPr>
        <vertAlign val="subscript"/>
        <sz val="14"/>
        <color theme="1"/>
        <rFont val="Calibri"/>
        <family val="2"/>
        <charset val="204"/>
        <scheme val="minor"/>
      </rPr>
      <t>n</t>
    </r>
    <r>
      <rPr>
        <sz val="14"/>
        <color theme="1"/>
        <rFont val="Calibri"/>
        <family val="2"/>
        <charset val="204"/>
        <scheme val="minor"/>
      </rPr>
      <t xml:space="preserve"> (x=70) =</t>
    </r>
  </si>
  <si>
    <t>Из каждого ящика вытаскивают случайным образом по два мяча. Какова вероятность того, что все мячи белые? Какова вероятность того, что ровно два мяча белые? Какова вероятность того, что хотя бы один мяч белый?</t>
  </si>
  <si>
    <t xml:space="preserve">В первом ящике находится 10 мячей, из которых 7 - белые. Во втором ящике - 11 мячей, из которых 9 белых. </t>
  </si>
  <si>
    <t>Задача 4</t>
  </si>
  <si>
    <t>Сумма вероятностей должна быть равна 1</t>
  </si>
  <si>
    <t>А1 и В1</t>
  </si>
  <si>
    <t>А1 и В2</t>
  </si>
  <si>
    <t>А1 и В3</t>
  </si>
  <si>
    <t>А2 и В1</t>
  </si>
  <si>
    <t>А2 и В2</t>
  </si>
  <si>
    <t>А2 и В3</t>
  </si>
  <si>
    <t>А3 и В1</t>
  </si>
  <si>
    <t>А3 и В2</t>
  </si>
  <si>
    <t>Событие, что хотя бы один мяч белый, это одно из 9 событий (вероятности складывать):</t>
  </si>
  <si>
    <t>вероятность:</t>
  </si>
  <si>
    <t>Количество исходов всего:</t>
  </si>
  <si>
    <t xml:space="preserve"> = Количество сочетаний из 2 по 10 * количество сочетаний из 2 по 11</t>
  </si>
  <si>
    <t xml:space="preserve"> = число способов вытащить 1 белый мяч из 1 ящика и 1 белый мяч из второго ящика = (число сочетаний из 1 по 7 * число сочетаний из 1 по 3)*(число сочетаний из 1 по 9 * число сочетаний из 1 по 2)</t>
  </si>
  <si>
    <t>Общее число благоприятных исходов =</t>
  </si>
  <si>
    <t xml:space="preserve"> + число способов вытащить 2 белых мяча из 2 ящика и ни одного белого мяча из 1 ящика = число сочетаний из 2 по 9* число сочетаний 0 из 2*число сочетаний из 0 по 7 * число сочетаний из 2 по 3</t>
  </si>
  <si>
    <t xml:space="preserve"> + число способов вытащить 2 белых мяча из 1 ящика и ни одного белого мяча из 2 ящика = число сочетаний из 2 по 7 * число сочетаний 0 из 3 * число сочетаний из 0 по 7 * число сочетаний 2 из 3</t>
  </si>
  <si>
    <t>Количество балгоприятных исходов:</t>
  </si>
  <si>
    <t xml:space="preserve"> = количество сочетаний из 2 по 7 * количество сочетаний из 0 по 3 * количество сочетаний из 2 по 9 * количество сочетаний из 0 по 3</t>
  </si>
  <si>
    <t>Количество благоприятных исходов:</t>
  </si>
  <si>
    <t xml:space="preserve">Вероятность благоприятного исхода (все мячи белые) = </t>
  </si>
  <si>
    <t xml:space="preserve">Вероятность благоприятного исхода (ровно два мяча белых) = </t>
  </si>
  <si>
    <r>
      <t>Сумма вероятностей (</t>
    </r>
    <r>
      <rPr>
        <b/>
        <sz val="11"/>
        <rFont val="Calibri"/>
        <family val="2"/>
        <charset val="204"/>
        <scheme val="minor"/>
      </rPr>
      <t>т.е. хотя бы один мяч белый</t>
    </r>
    <r>
      <rPr>
        <sz val="11"/>
        <color theme="1"/>
        <rFont val="Calibri"/>
        <family val="2"/>
        <charset val="204"/>
        <scheme val="minor"/>
      </rPr>
      <t xml:space="preserve">): </t>
    </r>
  </si>
  <si>
    <r>
      <t xml:space="preserve">Вероятность вытащить 1 белый мяч и 1 НЕ белый мяч из первого ящика (событие </t>
    </r>
    <r>
      <rPr>
        <b/>
        <sz val="12"/>
        <color theme="1"/>
        <rFont val="Calibri"/>
        <family val="2"/>
        <charset val="204"/>
        <scheme val="minor"/>
      </rPr>
      <t>А1</t>
    </r>
    <r>
      <rPr>
        <sz val="12"/>
        <color theme="1"/>
        <rFont val="Calibri"/>
        <family val="2"/>
        <charset val="204"/>
        <scheme val="minor"/>
      </rPr>
      <t>) = 7/10*3/9 + 3/10*7/9</t>
    </r>
  </si>
  <si>
    <r>
      <t xml:space="preserve">Вероятность вытащить два белых меча из первого ящика (событие </t>
    </r>
    <r>
      <rPr>
        <b/>
        <sz val="12"/>
        <color theme="1"/>
        <rFont val="Calibri"/>
        <family val="2"/>
        <charset val="204"/>
        <scheme val="minor"/>
      </rPr>
      <t>А2</t>
    </r>
    <r>
      <rPr>
        <sz val="12"/>
        <color theme="1"/>
        <rFont val="Calibri"/>
        <family val="2"/>
        <charset val="204"/>
        <scheme val="minor"/>
      </rPr>
      <t>) = 7/10*6/9</t>
    </r>
  </si>
  <si>
    <r>
      <t xml:space="preserve">Вероятность вытащить два НЕ белых меча из первого ящика (событие </t>
    </r>
    <r>
      <rPr>
        <b/>
        <sz val="12"/>
        <rFont val="Calibri"/>
        <family val="2"/>
        <charset val="204"/>
        <scheme val="minor"/>
      </rPr>
      <t>А3</t>
    </r>
    <r>
      <rPr>
        <sz val="12"/>
        <color theme="1"/>
        <rFont val="Calibri"/>
        <family val="2"/>
        <charset val="204"/>
        <scheme val="minor"/>
      </rPr>
      <t>) = 3/10*2/9</t>
    </r>
  </si>
  <si>
    <r>
      <t xml:space="preserve">Вероятность вытащить 1 белый мяч и 1 НЕ белый мяч из второго ящика (событие </t>
    </r>
    <r>
      <rPr>
        <b/>
        <sz val="12"/>
        <color theme="1"/>
        <rFont val="Calibri"/>
        <family val="2"/>
        <charset val="204"/>
        <scheme val="minor"/>
      </rPr>
      <t>В1</t>
    </r>
    <r>
      <rPr>
        <sz val="12"/>
        <color theme="1"/>
        <rFont val="Calibri"/>
        <family val="2"/>
        <charset val="204"/>
        <scheme val="minor"/>
      </rPr>
      <t>) = 9/11*2/10+2/11*9/10</t>
    </r>
  </si>
  <si>
    <r>
      <t xml:space="preserve">Вероятность вытащить два белых меча из второго ящика (событие </t>
    </r>
    <r>
      <rPr>
        <b/>
        <sz val="12"/>
        <color theme="1"/>
        <rFont val="Calibri"/>
        <family val="2"/>
        <charset val="204"/>
        <scheme val="minor"/>
      </rPr>
      <t>В2</t>
    </r>
    <r>
      <rPr>
        <sz val="12"/>
        <color theme="1"/>
        <rFont val="Calibri"/>
        <family val="2"/>
        <charset val="204"/>
        <scheme val="minor"/>
      </rPr>
      <t>) = 9/11*8/10</t>
    </r>
  </si>
  <si>
    <r>
      <t>Вероятность вытащить два НЕ белых меча из второго ящика (событие В</t>
    </r>
    <r>
      <rPr>
        <b/>
        <sz val="12"/>
        <color theme="1"/>
        <rFont val="Calibri"/>
        <family val="2"/>
        <charset val="204"/>
        <scheme val="minor"/>
      </rPr>
      <t>3</t>
    </r>
    <r>
      <rPr>
        <sz val="12"/>
        <color theme="1"/>
        <rFont val="Calibri"/>
        <family val="2"/>
        <charset val="204"/>
        <scheme val="minor"/>
      </rPr>
      <t>) = 2/11*1/10</t>
    </r>
  </si>
  <si>
    <t>Сошлось!</t>
  </si>
  <si>
    <r>
      <t>Вероятность того, что все мячи белые</t>
    </r>
    <r>
      <rPr>
        <sz val="12"/>
        <color theme="1"/>
        <rFont val="Calibri"/>
        <family val="2"/>
        <charset val="204"/>
        <scheme val="minor"/>
      </rPr>
      <t xml:space="preserve"> - вероятность того, что одновременно произойдут события А2 и В2, т.е. P(А2)*Р(В2) =</t>
    </r>
  </si>
  <si>
    <r>
      <t>Вероятность того, что ровно два мяча белых</t>
    </r>
    <r>
      <rPr>
        <sz val="12"/>
        <color theme="1"/>
        <rFont val="Calibri"/>
        <family val="2"/>
        <charset val="204"/>
        <scheme val="minor"/>
      </rPr>
      <t xml:space="preserve"> - сумма вероятностей того, что произойдут события А1 и В1, ИЛИ события А2 и В3 ИЛИ события А3 и В2</t>
    </r>
  </si>
  <si>
    <t>Количество Неблагоприятных сочетаний = ни одного белого мяча = количество сочетаний из 0 по 7 * количество сочетаний из 2 по 3 * количество сочетаний из 0 по 9 * количество сочетаний из 2 по 2</t>
  </si>
  <si>
    <r>
      <t xml:space="preserve">Посчитаем </t>
    </r>
    <r>
      <rPr>
        <u/>
        <sz val="11"/>
        <color theme="1"/>
        <rFont val="Calibri"/>
        <family val="2"/>
        <charset val="204"/>
        <scheme val="minor"/>
      </rPr>
      <t>обратную вероятность</t>
    </r>
    <r>
      <rPr>
        <sz val="11"/>
        <color theme="1"/>
        <rFont val="Calibri"/>
        <family val="2"/>
        <charset val="204"/>
        <scheme val="minor"/>
      </rPr>
      <t xml:space="preserve"> (ни одного белого мяча):</t>
    </r>
  </si>
  <si>
    <r>
      <t xml:space="preserve">Вероятность того, что не вытащим </t>
    </r>
    <r>
      <rPr>
        <b/>
        <sz val="11"/>
        <color theme="1"/>
        <rFont val="Calibri"/>
        <family val="2"/>
        <charset val="204"/>
        <scheme val="minor"/>
      </rPr>
      <t>ни одного белого мяча</t>
    </r>
    <r>
      <rPr>
        <sz val="11"/>
        <color theme="1"/>
        <rFont val="Calibri"/>
        <family val="2"/>
        <charset val="204"/>
        <scheme val="minor"/>
      </rPr>
      <t xml:space="preserve"> = </t>
    </r>
  </si>
  <si>
    <r>
      <t>Вероятность того, что хотя бы 1 мяч белый</t>
    </r>
    <r>
      <rPr>
        <sz val="12"/>
        <rFont val="Calibri"/>
        <family val="2"/>
        <charset val="204"/>
        <scheme val="minor"/>
      </rPr>
      <t xml:space="preserve"> = 1 - вероятность того, что не вытащим ни одного белого мяча</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</si>
</sst>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charset val="204"/>
      <scheme val="minor"/>
    </font>
    <font>
      <b/>
      <sz val="11"/>
      <color theme="1"/>
      <name val="Calibri"/>
      <family val="2"/>
      <charset val="204"/>
      <scheme val="minor"/>
    </font>
    <font>
      <sz val="12"/>
      <color theme="1"/>
      <name val="Calibri"/>
      <family val="2"/>
      <charset val="204"/>
      <scheme val="minor"/>
    </font>
    <font>
      <vertAlign val="superscript"/>
      <sz val="12"/>
      <color theme="1"/>
      <name val="Calibri"/>
      <family val="2"/>
      <charset val="204"/>
      <scheme val="minor"/>
    </font>
    <font>
      <sz val="14"/>
      <color theme="1"/>
      <name val="Calibri"/>
      <family val="2"/>
      <charset val="204"/>
      <scheme val="minor"/>
    </font>
    <font>
      <vertAlign val="subscript"/>
      <sz val="14"/>
      <color theme="1"/>
      <name val="Calibri"/>
      <family val="2"/>
      <charset val="204"/>
      <scheme val="minor"/>
    </font>
    <font>
      <b/>
      <sz val="14"/>
      <color theme="9" tint="-0.249977111117893"/>
      <name val="Calibri"/>
      <family val="2"/>
      <charset val="204"/>
      <scheme val="minor"/>
    </font>
    <font>
      <b/>
      <sz val="12"/>
      <color theme="1"/>
      <name val="Calibri"/>
      <family val="2"/>
      <charset val="204"/>
      <scheme val="minor"/>
    </font>
    <font>
      <b/>
      <sz val="12"/>
      <color theme="9" tint="-0.249977111117893"/>
      <name val="Calibri"/>
      <family val="2"/>
      <charset val="204"/>
      <scheme val="minor"/>
    </font>
    <font>
      <sz val="11"/>
      <name val="Calibri"/>
      <family val="2"/>
      <charset val="204"/>
      <scheme val="minor"/>
    </font>
    <font>
      <b/>
      <sz val="12"/>
      <color rgb="FF0070C0"/>
      <name val="Calibri"/>
      <family val="2"/>
      <charset val="204"/>
      <scheme val="minor"/>
    </font>
    <font>
      <b/>
      <sz val="12"/>
      <color rgb="FF7030A0"/>
      <name val="Calibri"/>
      <family val="2"/>
      <charset val="204"/>
      <scheme val="minor"/>
    </font>
    <font>
      <b/>
      <sz val="11"/>
      <name val="Calibri"/>
      <family val="2"/>
      <charset val="204"/>
      <scheme val="minor"/>
    </font>
    <font>
      <sz val="12"/>
      <name val="Calibri"/>
      <family val="2"/>
      <charset val="204"/>
      <scheme val="minor"/>
    </font>
    <font>
      <b/>
      <sz val="12"/>
      <name val="Calibri"/>
      <family val="2"/>
      <charset val="204"/>
      <scheme val="minor"/>
    </font>
    <font>
      <u/>
      <sz val="11"/>
      <color theme="1"/>
      <name val="Calibri"/>
      <family val="2"/>
      <charset val="204"/>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2" fillId="0" borderId="0" xfId="0" applyFont="1"/>
    <xf numFmtId="0" fontId="4" fillId="0" borderId="0" xfId="0" applyFont="1"/>
    <xf numFmtId="0" fontId="6" fillId="0" borderId="1" xfId="0" applyFont="1" applyBorder="1"/>
    <xf numFmtId="0" fontId="7" fillId="0" borderId="0" xfId="0" applyFont="1"/>
    <xf numFmtId="0" fontId="0" fillId="0" borderId="2" xfId="0" applyBorder="1"/>
    <xf numFmtId="0" fontId="1" fillId="0" borderId="0" xfId="0" applyFont="1"/>
    <xf numFmtId="0" fontId="8" fillId="0" borderId="0" xfId="0" applyFont="1"/>
    <xf numFmtId="0" fontId="7" fillId="0" borderId="2" xfId="0" applyFont="1" applyBorder="1"/>
    <xf numFmtId="0" fontId="9" fillId="0" borderId="0" xfId="0" applyFont="1" applyFill="1"/>
    <xf numFmtId="0" fontId="0" fillId="0" borderId="0" xfId="0" applyFill="1"/>
    <xf numFmtId="0" fontId="8" fillId="0" borderId="0" xfId="0" applyFont="1" applyBorder="1"/>
    <xf numFmtId="0" fontId="1" fillId="0" borderId="2" xfId="0" applyFont="1" applyBorder="1"/>
    <xf numFmtId="0" fontId="1" fillId="0" borderId="0" xfId="0" applyFont="1" applyBorder="1"/>
    <xf numFmtId="0" fontId="0" fillId="0" borderId="0" xfId="0" applyAlignment="1">
      <alignment wrapText="1"/>
    </xf>
    <xf numFmtId="0" fontId="0" fillId="0" borderId="0" xfId="0" applyAlignment="1"/>
    <xf numFmtId="0" fontId="0" fillId="0" borderId="4" xfId="0" applyBorder="1"/>
    <xf numFmtId="0" fontId="1" fillId="0" borderId="5" xfId="0" applyFont="1" applyBorder="1"/>
    <xf numFmtId="0" fontId="0" fillId="0" borderId="3" xfId="0" applyBorder="1"/>
    <xf numFmtId="0" fontId="10" fillId="2" borderId="2" xfId="0" applyFont="1" applyFill="1" applyBorder="1"/>
    <xf numFmtId="0" fontId="11" fillId="2" borderId="2" xfId="0" applyFont="1" applyFill="1" applyBorder="1"/>
    <xf numFmtId="0" fontId="8" fillId="2" borderId="2" xfId="0" applyFont="1" applyFill="1" applyBorder="1"/>
    <xf numFmtId="0" fontId="10" fillId="0" borderId="0" xfId="0" applyFont="1"/>
    <xf numFmtId="0" fontId="11" fillId="0" borderId="0" xfId="0" applyFont="1"/>
    <xf numFmtId="0" fontId="2" fillId="0" borderId="4" xfId="0" applyFont="1" applyBorder="1"/>
    <xf numFmtId="0" fontId="7" fillId="0" borderId="3" xfId="0" applyFont="1" applyBorder="1"/>
    <xf numFmtId="0" fontId="7" fillId="0" borderId="3" xfId="0" applyFont="1" applyBorder="1" applyAlignment="1">
      <alignment wrapText="1"/>
    </xf>
    <xf numFmtId="0" fontId="0" fillId="0" borderId="4" xfId="0" applyBorder="1" applyAlignment="1">
      <alignment wrapText="1"/>
    </xf>
    <xf numFmtId="0" fontId="0" fillId="0" borderId="6" xfId="0" applyBorder="1" applyAlignment="1">
      <alignment wrapText="1"/>
    </xf>
    <xf numFmtId="0" fontId="14" fillId="0" borderId="3" xfId="0" applyFont="1" applyBorder="1"/>
    <xf numFmtId="0" fontId="1" fillId="0" borderId="2" xfId="0" applyFont="1" applyFill="1" applyBorder="1"/>
  </cellXfs>
  <cellStyles count="1">
    <cellStyle name="Обычный" xfId="0" builtinId="0"/>
  </cellStyles>
  <dxfs count="0"/>
  <tableStyles count="1" defaultTableStyle="TableStyleMedium2" defaultPivotStyle="PivotStyleLight16">
    <tableStyle name="Invisible" pivot="0" table="0" count="0" xr9:uid="{78730A4B-F25B-420B-9D89-C6F0BF153D3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5</xdr:col>
      <xdr:colOff>191052</xdr:colOff>
      <xdr:row>12</xdr:row>
      <xdr:rowOff>66791</xdr:rowOff>
    </xdr:to>
    <xdr:pic>
      <xdr:nvPicPr>
        <xdr:cNvPr id="2" name="Рисунок 1">
          <a:extLst>
            <a:ext uri="{FF2B5EF4-FFF2-40B4-BE49-F238E27FC236}">
              <a16:creationId xmlns:a16="http://schemas.microsoft.com/office/drawing/2014/main" id="{4647DE0A-5067-1C07-A690-6CF8FB8692F7}"/>
            </a:ext>
          </a:extLst>
        </xdr:cNvPr>
        <xdr:cNvPicPr>
          <a:picLocks noChangeAspect="1"/>
        </xdr:cNvPicPr>
      </xdr:nvPicPr>
      <xdr:blipFill>
        <a:blip xmlns:r="http://schemas.openxmlformats.org/officeDocument/2006/relationships" r:embed="rId1"/>
        <a:stretch>
          <a:fillRect/>
        </a:stretch>
      </xdr:blipFill>
      <xdr:spPr>
        <a:xfrm>
          <a:off x="0" y="1143000"/>
          <a:ext cx="3953427" cy="8287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7</xdr:row>
      <xdr:rowOff>85725</xdr:rowOff>
    </xdr:from>
    <xdr:to>
      <xdr:col>2</xdr:col>
      <xdr:colOff>809925</xdr:colOff>
      <xdr:row>13</xdr:row>
      <xdr:rowOff>66832</xdr:rowOff>
    </xdr:to>
    <xdr:pic>
      <xdr:nvPicPr>
        <xdr:cNvPr id="3" name="Рисунок 2">
          <a:extLst>
            <a:ext uri="{FF2B5EF4-FFF2-40B4-BE49-F238E27FC236}">
              <a16:creationId xmlns:a16="http://schemas.microsoft.com/office/drawing/2014/main" id="{66F16B77-5F7C-45A0-CF17-19C610419C97}"/>
            </a:ext>
          </a:extLst>
        </xdr:cNvPr>
        <xdr:cNvPicPr>
          <a:picLocks noChangeAspect="1"/>
        </xdr:cNvPicPr>
      </xdr:nvPicPr>
      <xdr:blipFill>
        <a:blip xmlns:r="http://schemas.openxmlformats.org/officeDocument/2006/relationships" r:embed="rId1"/>
        <a:stretch>
          <a:fillRect/>
        </a:stretch>
      </xdr:blipFill>
      <xdr:spPr>
        <a:xfrm>
          <a:off x="123825" y="1485900"/>
          <a:ext cx="2152950" cy="1124107"/>
        </a:xfrm>
        <a:prstGeom prst="rect">
          <a:avLst/>
        </a:prstGeom>
      </xdr:spPr>
    </xdr:pic>
    <xdr:clientData/>
  </xdr:twoCellAnchor>
  <xdr:twoCellAnchor editAs="oneCell">
    <xdr:from>
      <xdr:col>0</xdr:col>
      <xdr:colOff>0</xdr:colOff>
      <xdr:row>17</xdr:row>
      <xdr:rowOff>0</xdr:rowOff>
    </xdr:from>
    <xdr:to>
      <xdr:col>0</xdr:col>
      <xdr:colOff>142895</xdr:colOff>
      <xdr:row>18</xdr:row>
      <xdr:rowOff>28</xdr:rowOff>
    </xdr:to>
    <xdr:pic>
      <xdr:nvPicPr>
        <xdr:cNvPr id="4" name="Рисунок 3">
          <a:extLst>
            <a:ext uri="{FF2B5EF4-FFF2-40B4-BE49-F238E27FC236}">
              <a16:creationId xmlns:a16="http://schemas.microsoft.com/office/drawing/2014/main" id="{4D267F80-F2C0-D7E0-F4B0-4FF5A25C522B}"/>
            </a:ext>
          </a:extLst>
        </xdr:cNvPr>
        <xdr:cNvPicPr>
          <a:picLocks noChangeAspect="1"/>
        </xdr:cNvPicPr>
      </xdr:nvPicPr>
      <xdr:blipFill>
        <a:blip xmlns:r="http://schemas.openxmlformats.org/officeDocument/2006/relationships" r:embed="rId2"/>
        <a:stretch>
          <a:fillRect/>
        </a:stretch>
      </xdr:blipFill>
      <xdr:spPr>
        <a:xfrm>
          <a:off x="0" y="3314700"/>
          <a:ext cx="142895" cy="200053"/>
        </a:xfrm>
        <a:prstGeom prst="rect">
          <a:avLst/>
        </a:prstGeom>
      </xdr:spPr>
    </xdr:pic>
    <xdr:clientData/>
  </xdr:twoCellAnchor>
  <xdr:oneCellAnchor>
    <xdr:from>
      <xdr:col>0</xdr:col>
      <xdr:colOff>0</xdr:colOff>
      <xdr:row>32</xdr:row>
      <xdr:rowOff>0</xdr:rowOff>
    </xdr:from>
    <xdr:ext cx="142895" cy="200053"/>
    <xdr:pic>
      <xdr:nvPicPr>
        <xdr:cNvPr id="6" name="Рисунок 5">
          <a:extLst>
            <a:ext uri="{FF2B5EF4-FFF2-40B4-BE49-F238E27FC236}">
              <a16:creationId xmlns:a16="http://schemas.microsoft.com/office/drawing/2014/main" id="{118DAC02-720A-4EE6-85B2-D4537FB1973C}"/>
            </a:ext>
          </a:extLst>
        </xdr:cNvPr>
        <xdr:cNvPicPr>
          <a:picLocks noChangeAspect="1"/>
        </xdr:cNvPicPr>
      </xdr:nvPicPr>
      <xdr:blipFill>
        <a:blip xmlns:r="http://schemas.openxmlformats.org/officeDocument/2006/relationships" r:embed="rId2"/>
        <a:stretch>
          <a:fillRect/>
        </a:stretch>
      </xdr:blipFill>
      <xdr:spPr>
        <a:xfrm>
          <a:off x="0" y="3314700"/>
          <a:ext cx="142895" cy="200053"/>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95250</xdr:rowOff>
    </xdr:from>
    <xdr:to>
      <xdr:col>5</xdr:col>
      <xdr:colOff>191052</xdr:colOff>
      <xdr:row>11</xdr:row>
      <xdr:rowOff>162041</xdr:rowOff>
    </xdr:to>
    <xdr:pic>
      <xdr:nvPicPr>
        <xdr:cNvPr id="2" name="Рисунок 1">
          <a:extLst>
            <a:ext uri="{FF2B5EF4-FFF2-40B4-BE49-F238E27FC236}">
              <a16:creationId xmlns:a16="http://schemas.microsoft.com/office/drawing/2014/main" id="{48C56186-CC19-426F-88F1-18F3FF93F903}"/>
            </a:ext>
          </a:extLst>
        </xdr:cNvPr>
        <xdr:cNvPicPr>
          <a:picLocks noChangeAspect="1"/>
        </xdr:cNvPicPr>
      </xdr:nvPicPr>
      <xdr:blipFill>
        <a:blip xmlns:r="http://schemas.openxmlformats.org/officeDocument/2006/relationships" r:embed="rId1"/>
        <a:stretch>
          <a:fillRect/>
        </a:stretch>
      </xdr:blipFill>
      <xdr:spPr>
        <a:xfrm>
          <a:off x="0" y="1495425"/>
          <a:ext cx="3953427" cy="82879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E3255-A836-414A-9501-09C9D6D79B2E}">
  <dimension ref="A1:C26"/>
  <sheetViews>
    <sheetView workbookViewId="0">
      <selection activeCell="A25" sqref="A25:XFD25"/>
    </sheetView>
  </sheetViews>
  <sheetFormatPr defaultRowHeight="15" x14ac:dyDescent="0.25"/>
  <cols>
    <col min="1" max="1" width="16.28515625" customWidth="1"/>
    <col min="3" max="3" width="12.7109375" customWidth="1"/>
    <col min="14" max="14" width="13.42578125" customWidth="1"/>
  </cols>
  <sheetData>
    <row r="1" spans="1:1" s="4" customFormat="1" ht="15.75" x14ac:dyDescent="0.25">
      <c r="A1" s="4" t="s">
        <v>0</v>
      </c>
    </row>
    <row r="2" spans="1:1" s="1" customFormat="1" ht="15.75" x14ac:dyDescent="0.25">
      <c r="A2" s="1" t="s">
        <v>8</v>
      </c>
    </row>
    <row r="3" spans="1:1" s="1" customFormat="1" ht="15.75" x14ac:dyDescent="0.25">
      <c r="A3" s="1" t="s">
        <v>9</v>
      </c>
    </row>
    <row r="4" spans="1:1" s="1" customFormat="1" ht="15.75" x14ac:dyDescent="0.25"/>
    <row r="5" spans="1:1" s="1" customFormat="1" ht="15.75" x14ac:dyDescent="0.25">
      <c r="A5" s="1" t="s">
        <v>1</v>
      </c>
    </row>
    <row r="6" spans="1:1" s="1" customFormat="1" ht="15.75" x14ac:dyDescent="0.25">
      <c r="A6" s="1" t="s">
        <v>2</v>
      </c>
    </row>
    <row r="7" spans="1:1" s="1" customFormat="1" ht="15.75" x14ac:dyDescent="0.25">
      <c r="A7" s="1" t="s">
        <v>3</v>
      </c>
    </row>
    <row r="15" spans="1:1" ht="15.75" x14ac:dyDescent="0.25">
      <c r="A15" s="1" t="s">
        <v>6</v>
      </c>
    </row>
    <row r="16" spans="1:1" ht="15.75" x14ac:dyDescent="0.25">
      <c r="A16" s="1" t="s">
        <v>4</v>
      </c>
    </row>
    <row r="17" spans="1:3" ht="18" x14ac:dyDescent="0.25">
      <c r="A17" s="1" t="s">
        <v>5</v>
      </c>
    </row>
    <row r="18" spans="1:3" ht="18" x14ac:dyDescent="0.25">
      <c r="A18" s="1" t="s">
        <v>7</v>
      </c>
    </row>
    <row r="21" spans="1:3" ht="15.75" thickBot="1" x14ac:dyDescent="0.3"/>
    <row r="22" spans="1:3" s="2" customFormat="1" ht="21" thickBot="1" x14ac:dyDescent="0.4">
      <c r="A22" s="2" t="s">
        <v>10</v>
      </c>
      <c r="C22" s="3">
        <f>COMBIN(100,85)*(0.8^85)*(0.2^15)</f>
        <v>4.8061793700746813E-2</v>
      </c>
    </row>
    <row r="25" spans="1:3" s="1" customFormat="1" ht="16.5" thickBot="1" x14ac:dyDescent="0.3">
      <c r="A25" s="1" t="s">
        <v>21</v>
      </c>
    </row>
    <row r="26" spans="1:3" ht="19.5" thickBot="1" x14ac:dyDescent="0.35">
      <c r="C26" s="3">
        <f>_xlfn.BINOM.DIST(85,100,0.8,FALSE)</f>
        <v>4.8061793700746307E-2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B221C-0F28-4D27-AECD-51661343684A}">
  <dimension ref="A1:H43"/>
  <sheetViews>
    <sheetView workbookViewId="0">
      <selection activeCell="C39" sqref="C39"/>
    </sheetView>
  </sheetViews>
  <sheetFormatPr defaultRowHeight="15" x14ac:dyDescent="0.25"/>
  <cols>
    <col min="1" max="1" width="3.85546875" customWidth="1"/>
    <col min="2" max="2" width="18.140625" customWidth="1"/>
    <col min="3" max="3" width="12.7109375" customWidth="1"/>
    <col min="7" max="7" width="11.28515625" customWidth="1"/>
    <col min="8" max="8" width="14.140625" customWidth="1"/>
  </cols>
  <sheetData>
    <row r="1" spans="1:8" s="4" customFormat="1" ht="15.75" x14ac:dyDescent="0.25">
      <c r="A1" s="4" t="s">
        <v>15</v>
      </c>
    </row>
    <row r="2" spans="1:8" s="1" customFormat="1" ht="15.75" x14ac:dyDescent="0.25">
      <c r="A2" s="1" t="s">
        <v>11</v>
      </c>
    </row>
    <row r="3" spans="1:8" s="1" customFormat="1" ht="15.75" x14ac:dyDescent="0.25">
      <c r="A3" s="1" t="s">
        <v>14</v>
      </c>
    </row>
    <row r="4" spans="1:8" s="1" customFormat="1" ht="15.75" x14ac:dyDescent="0.25"/>
    <row r="5" spans="1:8" s="1" customFormat="1" ht="15.75" x14ac:dyDescent="0.25">
      <c r="A5" s="1" t="s">
        <v>12</v>
      </c>
    </row>
    <row r="6" spans="1:8" s="1" customFormat="1" ht="15.75" x14ac:dyDescent="0.25">
      <c r="A6" s="1" t="s">
        <v>13</v>
      </c>
    </row>
    <row r="7" spans="1:8" s="1" customFormat="1" ht="15.75" x14ac:dyDescent="0.25">
      <c r="A7" s="1" t="s">
        <v>16</v>
      </c>
    </row>
    <row r="15" spans="1:8" s="6" customFormat="1" x14ac:dyDescent="0.25">
      <c r="A15" s="6" t="s">
        <v>28</v>
      </c>
    </row>
    <row r="16" spans="1:8" x14ac:dyDescent="0.25">
      <c r="A16" t="s">
        <v>19</v>
      </c>
      <c r="H16" s="5">
        <v>0</v>
      </c>
    </row>
    <row r="17" spans="1:8" ht="15.75" x14ac:dyDescent="0.25">
      <c r="A17" s="1" t="s">
        <v>20</v>
      </c>
      <c r="H17" s="5">
        <f>FACT(0)</f>
        <v>1</v>
      </c>
    </row>
    <row r="18" spans="1:8" ht="15.75" x14ac:dyDescent="0.25">
      <c r="A18" s="1"/>
      <c r="B18" t="s">
        <v>22</v>
      </c>
      <c r="C18" t="s">
        <v>24</v>
      </c>
      <c r="H18" s="5">
        <f>5000*0.0004</f>
        <v>2</v>
      </c>
    </row>
    <row r="19" spans="1:8" ht="15.75" x14ac:dyDescent="0.25">
      <c r="A19" s="1" t="s">
        <v>23</v>
      </c>
      <c r="H19" s="5">
        <v>2.7182818283999999</v>
      </c>
    </row>
    <row r="22" spans="1:8" ht="16.5" thickBot="1" x14ac:dyDescent="0.3">
      <c r="A22" s="1" t="s">
        <v>18</v>
      </c>
    </row>
    <row r="23" spans="1:8" s="2" customFormat="1" ht="21" thickBot="1" x14ac:dyDescent="0.4">
      <c r="A23" s="2" t="s">
        <v>17</v>
      </c>
      <c r="C23" s="3">
        <f>((2^0)/1)*H19^-2</f>
        <v>0.13533528324249208</v>
      </c>
    </row>
    <row r="25" spans="1:8" ht="15.75" thickBot="1" x14ac:dyDescent="0.3">
      <c r="A25" t="s">
        <v>27</v>
      </c>
    </row>
    <row r="26" spans="1:8" ht="19.5" thickBot="1" x14ac:dyDescent="0.35">
      <c r="C26" s="3">
        <f>_xlfn.POISSON.DIST(0,2,FALSE)</f>
        <v>0.1353352832366127</v>
      </c>
    </row>
    <row r="30" spans="1:8" x14ac:dyDescent="0.25">
      <c r="A30" s="6" t="s">
        <v>29</v>
      </c>
    </row>
    <row r="31" spans="1:8" x14ac:dyDescent="0.25">
      <c r="A31" t="s">
        <v>25</v>
      </c>
      <c r="H31" s="5">
        <v>2</v>
      </c>
    </row>
    <row r="32" spans="1:8" ht="15.75" x14ac:dyDescent="0.25">
      <c r="A32" s="1" t="s">
        <v>26</v>
      </c>
      <c r="H32" s="5">
        <f>FACT(2)</f>
        <v>2</v>
      </c>
    </row>
    <row r="33" spans="1:8" ht="15.75" x14ac:dyDescent="0.25">
      <c r="A33" s="1"/>
      <c r="B33" t="s">
        <v>22</v>
      </c>
      <c r="C33" t="s">
        <v>24</v>
      </c>
      <c r="H33" s="5">
        <f>5000*0.0004</f>
        <v>2</v>
      </c>
    </row>
    <row r="34" spans="1:8" ht="15.75" x14ac:dyDescent="0.25">
      <c r="A34" s="1" t="s">
        <v>23</v>
      </c>
      <c r="H34" s="5">
        <v>2.7182818283999999</v>
      </c>
    </row>
    <row r="37" spans="1:8" ht="16.5" thickBot="1" x14ac:dyDescent="0.3">
      <c r="A37" s="1" t="s">
        <v>18</v>
      </c>
    </row>
    <row r="38" spans="1:8" s="2" customFormat="1" ht="21" thickBot="1" x14ac:dyDescent="0.4">
      <c r="A38" s="2" t="s">
        <v>17</v>
      </c>
      <c r="C38" s="3">
        <f>((2^2)/2)*H34^-2</f>
        <v>0.27067056648498417</v>
      </c>
    </row>
    <row r="40" spans="1:8" ht="15.75" thickBot="1" x14ac:dyDescent="0.3">
      <c r="A40" t="s">
        <v>27</v>
      </c>
    </row>
    <row r="41" spans="1:8" ht="19.5" thickBot="1" x14ac:dyDescent="0.35">
      <c r="C41" s="3">
        <f>_xlfn.POISSON.DIST(2,2,FALSE)</f>
        <v>0.27067056647322546</v>
      </c>
    </row>
    <row r="43" spans="1:8" ht="18.75" x14ac:dyDescent="0.3">
      <c r="C43"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6A91F-C1A5-4C93-8481-18E3D85D8DF4}">
  <dimension ref="A1:C25"/>
  <sheetViews>
    <sheetView workbookViewId="0">
      <selection activeCell="C31" sqref="C31"/>
    </sheetView>
  </sheetViews>
  <sheetFormatPr defaultRowHeight="15" x14ac:dyDescent="0.25"/>
  <cols>
    <col min="1" max="1" width="16.28515625" customWidth="1"/>
    <col min="3" max="3" width="12.7109375" customWidth="1"/>
    <col min="14" max="14" width="13.42578125" customWidth="1"/>
  </cols>
  <sheetData>
    <row r="1" spans="1:1" s="4" customFormat="1" ht="15.75" x14ac:dyDescent="0.25">
      <c r="A1" s="4" t="s">
        <v>30</v>
      </c>
    </row>
    <row r="2" spans="1:1" s="1" customFormat="1" ht="15.75" x14ac:dyDescent="0.25">
      <c r="A2" s="1" t="s">
        <v>31</v>
      </c>
    </row>
    <row r="3" spans="1:1" s="1" customFormat="1" ht="15.75" x14ac:dyDescent="0.25"/>
    <row r="4" spans="1:1" s="1" customFormat="1" ht="15.75" x14ac:dyDescent="0.25"/>
    <row r="5" spans="1:1" s="1" customFormat="1" ht="15.75" x14ac:dyDescent="0.25">
      <c r="A5" s="1" t="s">
        <v>1</v>
      </c>
    </row>
    <row r="6" spans="1:1" s="1" customFormat="1" ht="15.75" x14ac:dyDescent="0.25">
      <c r="A6" s="1" t="s">
        <v>32</v>
      </c>
    </row>
    <row r="7" spans="1:1" s="1" customFormat="1" ht="15.75" x14ac:dyDescent="0.25">
      <c r="A7" s="1" t="s">
        <v>33</v>
      </c>
    </row>
    <row r="15" spans="1:1" ht="15.75" x14ac:dyDescent="0.25">
      <c r="A15" s="1" t="s">
        <v>34</v>
      </c>
    </row>
    <row r="16" spans="1:1" ht="15.75" x14ac:dyDescent="0.25">
      <c r="A16" s="1" t="s">
        <v>35</v>
      </c>
    </row>
    <row r="17" spans="1:3" ht="18" x14ac:dyDescent="0.25">
      <c r="A17" s="1" t="s">
        <v>36</v>
      </c>
    </row>
    <row r="18" spans="1:3" ht="18" x14ac:dyDescent="0.25">
      <c r="A18" s="1" t="s">
        <v>37</v>
      </c>
    </row>
    <row r="21" spans="1:3" ht="15.75" thickBot="1" x14ac:dyDescent="0.3"/>
    <row r="22" spans="1:3" s="2" customFormat="1" ht="21" thickBot="1" x14ac:dyDescent="0.4">
      <c r="A22" s="2" t="s">
        <v>38</v>
      </c>
      <c r="C22" s="3">
        <f>COMBIN(144,70)*(0.5^70)*(0.5^74)</f>
        <v>6.2811780351447716E-2</v>
      </c>
    </row>
    <row r="24" spans="1:3" s="1" customFormat="1" ht="16.5" thickBot="1" x14ac:dyDescent="0.3">
      <c r="A24" s="1" t="s">
        <v>21</v>
      </c>
    </row>
    <row r="25" spans="1:3" ht="19.5" thickBot="1" x14ac:dyDescent="0.35">
      <c r="C25" s="3">
        <f>_xlfn.BINOM.DIST(70,144,0.5,FALSE)</f>
        <v>6.2811780351447757E-2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1E2B5-0988-43BF-B3AE-7F8541320395}">
  <dimension ref="A1:H54"/>
  <sheetViews>
    <sheetView tabSelected="1" topLeftCell="A31" workbookViewId="0">
      <selection activeCell="E60" sqref="E60"/>
    </sheetView>
  </sheetViews>
  <sheetFormatPr defaultRowHeight="15" x14ac:dyDescent="0.25"/>
  <cols>
    <col min="1" max="1" width="16.28515625" customWidth="1"/>
    <col min="3" max="3" width="12.7109375" customWidth="1"/>
    <col min="6" max="6" width="69.5703125" customWidth="1"/>
    <col min="7" max="7" width="13.7109375" customWidth="1"/>
    <col min="11" max="11" width="17.85546875" customWidth="1"/>
    <col min="13" max="13" width="13.42578125" customWidth="1"/>
  </cols>
  <sheetData>
    <row r="1" spans="1:8" s="4" customFormat="1" ht="15.75" x14ac:dyDescent="0.25">
      <c r="A1" s="4" t="s">
        <v>41</v>
      </c>
    </row>
    <row r="2" spans="1:8" s="1" customFormat="1" ht="15.75" x14ac:dyDescent="0.25">
      <c r="A2" s="1" t="s">
        <v>40</v>
      </c>
    </row>
    <row r="3" spans="1:8" s="1" customFormat="1" ht="15.75" x14ac:dyDescent="0.25">
      <c r="A3" s="1" t="s">
        <v>39</v>
      </c>
    </row>
    <row r="4" spans="1:8" s="1" customFormat="1" ht="15.75" x14ac:dyDescent="0.25"/>
    <row r="5" spans="1:8" s="1" customFormat="1" ht="15.75" x14ac:dyDescent="0.25">
      <c r="A5" s="1" t="s">
        <v>65</v>
      </c>
      <c r="G5" s="1">
        <f>7/10*3/9+3/10*7/9</f>
        <v>0.46666666666666662</v>
      </c>
    </row>
    <row r="6" spans="1:8" s="1" customFormat="1" ht="15.75" x14ac:dyDescent="0.25">
      <c r="A6" s="1" t="s">
        <v>66</v>
      </c>
      <c r="G6" s="1">
        <f>7/10*6/9</f>
        <v>0.46666666666666656</v>
      </c>
    </row>
    <row r="7" spans="1:8" s="1" customFormat="1" ht="15.75" x14ac:dyDescent="0.25">
      <c r="A7" s="1" t="s">
        <v>67</v>
      </c>
      <c r="G7" s="1">
        <f>3/10*2/9</f>
        <v>6.6666666666666666E-2</v>
      </c>
    </row>
    <row r="8" spans="1:8" s="1" customFormat="1" ht="15.75" x14ac:dyDescent="0.25">
      <c r="A8" s="1" t="s">
        <v>42</v>
      </c>
      <c r="G8" s="8">
        <f>G5+G6+G7</f>
        <v>0.99999999999999978</v>
      </c>
    </row>
    <row r="9" spans="1:8" s="1" customFormat="1" ht="15.75" x14ac:dyDescent="0.25"/>
    <row r="10" spans="1:8" ht="15.75" x14ac:dyDescent="0.25">
      <c r="A10" s="1" t="s">
        <v>68</v>
      </c>
      <c r="G10" s="1">
        <f xml:space="preserve"> 9/11*2/10+2/11*9/10</f>
        <v>0.32727272727272727</v>
      </c>
      <c r="H10" s="1"/>
    </row>
    <row r="11" spans="1:8" ht="15.75" x14ac:dyDescent="0.25">
      <c r="A11" s="1" t="s">
        <v>69</v>
      </c>
      <c r="G11" s="1">
        <f>9/11*8/10</f>
        <v>0.65454545454545454</v>
      </c>
    </row>
    <row r="12" spans="1:8" s="1" customFormat="1" ht="15.75" x14ac:dyDescent="0.25">
      <c r="A12" s="1" t="s">
        <v>70</v>
      </c>
      <c r="G12" s="1">
        <f>2/11*1/10</f>
        <v>1.8181818181818181E-2</v>
      </c>
    </row>
    <row r="13" spans="1:8" s="1" customFormat="1" ht="15.75" x14ac:dyDescent="0.25">
      <c r="A13" s="1" t="s">
        <v>42</v>
      </c>
      <c r="G13" s="8">
        <f>G10+G11+G12</f>
        <v>1</v>
      </c>
    </row>
    <row r="15" spans="1:8" ht="15.75" x14ac:dyDescent="0.25">
      <c r="A15" s="25" t="s">
        <v>72</v>
      </c>
      <c r="B15" s="16"/>
      <c r="C15" s="16"/>
      <c r="D15" s="16"/>
      <c r="E15" s="16"/>
      <c r="F15" s="16"/>
      <c r="G15" s="19">
        <f>G6*G11</f>
        <v>0.30545454545454537</v>
      </c>
    </row>
    <row r="16" spans="1:8" x14ac:dyDescent="0.25">
      <c r="A16" t="s">
        <v>53</v>
      </c>
    </row>
    <row r="17" spans="1:8" x14ac:dyDescent="0.25">
      <c r="A17" t="s">
        <v>54</v>
      </c>
      <c r="G17" s="12">
        <f>COMBIN(10,2)*COMBIN(11,2)</f>
        <v>2475</v>
      </c>
    </row>
    <row r="19" spans="1:8" x14ac:dyDescent="0.25">
      <c r="A19" t="s">
        <v>59</v>
      </c>
      <c r="G19" s="13"/>
    </row>
    <row r="20" spans="1:8" x14ac:dyDescent="0.25">
      <c r="A20" t="s">
        <v>60</v>
      </c>
      <c r="G20" s="13">
        <f>COMBIN(7,2)*COMBIN(3,0)*COMBIN(9,2)*COMBIN(2,0)</f>
        <v>756</v>
      </c>
    </row>
    <row r="21" spans="1:8" s="1" customFormat="1" ht="15.75" x14ac:dyDescent="0.25">
      <c r="A21" s="25" t="s">
        <v>62</v>
      </c>
      <c r="B21" s="24"/>
      <c r="C21" s="24"/>
      <c r="D21" s="24"/>
      <c r="E21" s="24"/>
      <c r="F21" s="24"/>
      <c r="G21" s="19">
        <f>G20/G17</f>
        <v>0.30545454545454548</v>
      </c>
      <c r="H21" s="22" t="s">
        <v>71</v>
      </c>
    </row>
    <row r="22" spans="1:8" ht="15" customHeight="1" x14ac:dyDescent="0.25">
      <c r="A22" s="6"/>
      <c r="G22" s="11"/>
    </row>
    <row r="23" spans="1:8" ht="15" customHeight="1" x14ac:dyDescent="0.25">
      <c r="A23" s="6"/>
      <c r="G23" s="11"/>
    </row>
    <row r="24" spans="1:8" s="1" customFormat="1" ht="34.5" customHeight="1" x14ac:dyDescent="0.25">
      <c r="A24" s="26" t="s">
        <v>73</v>
      </c>
      <c r="B24" s="27"/>
      <c r="C24" s="27"/>
      <c r="D24" s="27"/>
      <c r="E24" s="27"/>
      <c r="F24" s="28"/>
      <c r="G24" s="20">
        <f>G5*G10+G6*G12+G7*G11</f>
        <v>0.20484848484848484</v>
      </c>
    </row>
    <row r="25" spans="1:8" x14ac:dyDescent="0.25">
      <c r="A25" t="s">
        <v>53</v>
      </c>
    </row>
    <row r="26" spans="1:8" x14ac:dyDescent="0.25">
      <c r="A26" t="s">
        <v>54</v>
      </c>
      <c r="G26" s="12">
        <f>COMBIN(10,2)*COMBIN(11,2)</f>
        <v>2475</v>
      </c>
    </row>
    <row r="28" spans="1:8" x14ac:dyDescent="0.25">
      <c r="A28" t="s">
        <v>61</v>
      </c>
    </row>
    <row r="29" spans="1:8" ht="38.25" customHeight="1" x14ac:dyDescent="0.25">
      <c r="A29" s="14" t="s">
        <v>55</v>
      </c>
      <c r="B29" s="15"/>
      <c r="C29" s="15"/>
      <c r="D29" s="15"/>
      <c r="E29" s="15"/>
      <c r="F29" s="15"/>
      <c r="G29">
        <f>COMBIN(7,1)*COMBIN(3,1)*COMBIN(9,1)*COMBIN(2,1)</f>
        <v>378</v>
      </c>
    </row>
    <row r="30" spans="1:8" ht="33" customHeight="1" x14ac:dyDescent="0.25">
      <c r="A30" s="14" t="s">
        <v>58</v>
      </c>
      <c r="B30" s="15"/>
      <c r="C30" s="15"/>
      <c r="D30" s="15"/>
      <c r="E30" s="15"/>
      <c r="F30" s="15"/>
      <c r="G30">
        <f>COMBIN(7,2)*COMBIN(3,0)*COMBIN(9,0)*COMBIN(2,2)</f>
        <v>21</v>
      </c>
    </row>
    <row r="31" spans="1:8" ht="33.75" customHeight="1" x14ac:dyDescent="0.25">
      <c r="A31" s="14" t="s">
        <v>57</v>
      </c>
      <c r="B31" s="15"/>
      <c r="C31" s="15"/>
      <c r="D31" s="15"/>
      <c r="E31" s="15"/>
      <c r="F31" s="15"/>
      <c r="G31">
        <f>COMBIN(9,2)*COMBIN(2,0)*COMBIN(7,0)*COMBIN(3,2)</f>
        <v>108</v>
      </c>
    </row>
    <row r="32" spans="1:8" x14ac:dyDescent="0.25">
      <c r="A32" t="s">
        <v>56</v>
      </c>
      <c r="G32" s="17">
        <f>SUM(G29:G31)</f>
        <v>507</v>
      </c>
    </row>
    <row r="33" spans="1:8" s="1" customFormat="1" ht="15.75" x14ac:dyDescent="0.25">
      <c r="A33" s="29" t="s">
        <v>63</v>
      </c>
      <c r="B33" s="24"/>
      <c r="C33" s="24"/>
      <c r="D33" s="24"/>
      <c r="E33" s="24"/>
      <c r="F33" s="24"/>
      <c r="G33" s="20">
        <f>G32/G26</f>
        <v>0.20484848484848484</v>
      </c>
      <c r="H33" s="23" t="s">
        <v>71</v>
      </c>
    </row>
    <row r="34" spans="1:8" ht="15.75" x14ac:dyDescent="0.25">
      <c r="G34" s="11"/>
    </row>
    <row r="35" spans="1:8" ht="15" customHeight="1" x14ac:dyDescent="0.25">
      <c r="A35" s="6"/>
      <c r="G35" s="11"/>
    </row>
    <row r="36" spans="1:8" x14ac:dyDescent="0.25">
      <c r="A36" t="s">
        <v>51</v>
      </c>
    </row>
    <row r="37" spans="1:8" x14ac:dyDescent="0.25">
      <c r="G37" t="s">
        <v>52</v>
      </c>
    </row>
    <row r="38" spans="1:8" x14ac:dyDescent="0.25">
      <c r="A38" s="10" t="s">
        <v>43</v>
      </c>
      <c r="G38">
        <f>G5*G10</f>
        <v>0.15272727272727271</v>
      </c>
    </row>
    <row r="39" spans="1:8" x14ac:dyDescent="0.25">
      <c r="A39" s="10" t="s">
        <v>44</v>
      </c>
      <c r="G39">
        <f>G5*G11</f>
        <v>0.30545454545454542</v>
      </c>
    </row>
    <row r="40" spans="1:8" x14ac:dyDescent="0.25">
      <c r="A40" s="9" t="s">
        <v>45</v>
      </c>
      <c r="G40">
        <f>G5*G12</f>
        <v>8.484848484848484E-3</v>
      </c>
    </row>
    <row r="41" spans="1:8" x14ac:dyDescent="0.25">
      <c r="A41" s="9" t="s">
        <v>46</v>
      </c>
      <c r="G41">
        <f>G6*G10</f>
        <v>0.15272727272727268</v>
      </c>
    </row>
    <row r="42" spans="1:8" x14ac:dyDescent="0.25">
      <c r="A42" s="9" t="s">
        <v>47</v>
      </c>
      <c r="G42">
        <f>G6*G11</f>
        <v>0.30545454545454537</v>
      </c>
    </row>
    <row r="43" spans="1:8" x14ac:dyDescent="0.25">
      <c r="A43" s="9" t="s">
        <v>48</v>
      </c>
      <c r="G43">
        <f>G6*G12</f>
        <v>8.4848484848484822E-3</v>
      </c>
    </row>
    <row r="44" spans="1:8" x14ac:dyDescent="0.25">
      <c r="A44" s="9" t="s">
        <v>49</v>
      </c>
      <c r="G44">
        <f>G7*G10</f>
        <v>2.1818181818181816E-2</v>
      </c>
    </row>
    <row r="45" spans="1:8" x14ac:dyDescent="0.25">
      <c r="A45" s="9" t="s">
        <v>50</v>
      </c>
      <c r="G45">
        <f>G7*G11</f>
        <v>4.3636363636363633E-2</v>
      </c>
    </row>
    <row r="46" spans="1:8" ht="15.75" x14ac:dyDescent="0.25">
      <c r="A46" s="18" t="s">
        <v>64</v>
      </c>
      <c r="B46" s="16"/>
      <c r="C46" s="16"/>
      <c r="D46" s="16"/>
      <c r="E46" s="16"/>
      <c r="F46" s="16"/>
      <c r="G46" s="21">
        <f>SUM(G38:G45)</f>
        <v>0.99878787878787845</v>
      </c>
    </row>
    <row r="49" spans="1:8" x14ac:dyDescent="0.25">
      <c r="A49" t="s">
        <v>53</v>
      </c>
    </row>
    <row r="50" spans="1:8" x14ac:dyDescent="0.25">
      <c r="A50" t="s">
        <v>54</v>
      </c>
      <c r="G50" s="30">
        <f>COMBIN(10,2)*COMBIN(11,2)</f>
        <v>2475</v>
      </c>
    </row>
    <row r="51" spans="1:8" x14ac:dyDescent="0.25">
      <c r="A51" t="s">
        <v>75</v>
      </c>
      <c r="G51" s="10"/>
    </row>
    <row r="52" spans="1:8" ht="37.5" customHeight="1" x14ac:dyDescent="0.25">
      <c r="A52" s="14" t="s">
        <v>74</v>
      </c>
      <c r="B52" s="15"/>
      <c r="C52" s="15"/>
      <c r="D52" s="15"/>
      <c r="E52" s="15"/>
      <c r="F52" s="15"/>
      <c r="G52" s="30">
        <f>COMBIN(7,0)*COMBIN(3,2)*COMBIN(9,0)*COMBIN(2,2)</f>
        <v>3</v>
      </c>
    </row>
    <row r="53" spans="1:8" x14ac:dyDescent="0.25">
      <c r="A53" t="s">
        <v>76</v>
      </c>
      <c r="G53" s="30">
        <f>G52/G50</f>
        <v>1.2121212121212121E-3</v>
      </c>
    </row>
    <row r="54" spans="1:8" s="1" customFormat="1" ht="15.75" x14ac:dyDescent="0.25">
      <c r="A54" s="29" t="s">
        <v>77</v>
      </c>
      <c r="B54" s="24"/>
      <c r="C54" s="24"/>
      <c r="D54" s="24"/>
      <c r="E54" s="24"/>
      <c r="F54" s="24"/>
      <c r="G54" s="21">
        <f>1-G52/G50</f>
        <v>0.99878787878787878</v>
      </c>
      <c r="H54" s="7" t="s">
        <v>71</v>
      </c>
    </row>
  </sheetData>
  <mergeCells count="5">
    <mergeCell ref="A29:F29"/>
    <mergeCell ref="A30:F30"/>
    <mergeCell ref="A31:F31"/>
    <mergeCell ref="A24:F24"/>
    <mergeCell ref="A52:F5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Лист1</vt:lpstr>
      <vt:lpstr>Лист2</vt:lpstr>
      <vt:lpstr>Лист3</vt:lpstr>
      <vt:lpstr>Лист4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Geralt</dc:creator>
  <cp:lastModifiedBy>Geralt</cp:lastModifiedBy>
  <dcterms:created xsi:type="dcterms:W3CDTF">2022-11-25T19:39:09Z</dcterms:created>
  <dcterms:modified xsi:type="dcterms:W3CDTF">2022-11-28T21:59:08Z</dcterms:modified>
</cp:coreProperties>
</file>