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.DESKTOP-94MEND5\Onedrive - lademir\LTCATS\OneDrive - ArcelorMittal\FISPQ\Área de Trabalho\Nova pasta\"/>
    </mc:Choice>
  </mc:AlternateContent>
  <xr:revisionPtr revIDLastSave="0" documentId="13_ncr:1_{166AF30D-E0AD-4BF6-9B9E-DE43B11D66E7}" xr6:coauthVersionLast="47" xr6:coauthVersionMax="47" xr10:uidLastSave="{00000000-0000-0000-0000-000000000000}"/>
  <bookViews>
    <workbookView xWindow="-120" yWindow="-120" windowWidth="20730" windowHeight="11040" tabRatio="451" xr2:uid="{D656FAAF-B848-48D2-A450-169D4375D7C6}"/>
  </bookViews>
  <sheets>
    <sheet name="APP" sheetId="1" r:id="rId1"/>
    <sheet name="Planilha2" sheetId="2" r:id="rId2"/>
  </sheets>
  <externalReferences>
    <externalReference r:id="rId3"/>
  </externalReferences>
  <definedNames>
    <definedName name="_xlchart.v1.0" hidden="1">APP!$B$36:$B$41</definedName>
    <definedName name="_xlchart.v1.1" hidden="1">APP!$C$35</definedName>
    <definedName name="_xlchart.v1.2" hidden="1">APP!$C$36:$C$41</definedName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8" i="1" s="1"/>
  <c r="A4" i="2"/>
  <c r="A5" i="2"/>
  <c r="A6" i="2"/>
  <c r="A7" i="2"/>
  <c r="C37" i="1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6" i="1"/>
  <c r="C40" i="1"/>
  <c r="C25" i="1" l="1"/>
  <c r="D25" i="1" s="1"/>
  <c r="C28" i="1"/>
  <c r="D28" i="1" s="1"/>
  <c r="C33" i="1"/>
  <c r="D36" i="1" s="1"/>
  <c r="D21" i="1"/>
  <c r="D22" i="1" s="1"/>
  <c r="C30" i="1"/>
  <c r="D30" i="1" s="1"/>
  <c r="C29" i="1"/>
  <c r="D29" i="1" s="1"/>
  <c r="C26" i="1"/>
  <c r="D26" i="1" s="1"/>
  <c r="C27" i="1"/>
  <c r="D27" i="1" s="1"/>
  <c r="C39" i="1"/>
  <c r="C41" i="1"/>
  <c r="C38" i="1"/>
  <c r="D41" i="1" l="1"/>
  <c r="D39" i="1"/>
  <c r="D40" i="1"/>
  <c r="D37" i="1"/>
  <c r="D38" i="1"/>
  <c r="D42" i="1" l="1"/>
</calcChain>
</file>

<file path=xl/sharedStrings.xml><?xml version="1.0" encoding="utf-8"?>
<sst xmlns="http://schemas.openxmlformats.org/spreadsheetml/2006/main" count="70" uniqueCount="36">
  <si>
    <t>Quanto investir por mês ?</t>
  </si>
  <si>
    <t>Por Quantos Anos ?</t>
  </si>
  <si>
    <t>Taxa de Rendimento mensal ?</t>
  </si>
  <si>
    <t>INVESTIMENTO MENSAL</t>
  </si>
  <si>
    <t>Patrimônio acumulado ?</t>
  </si>
  <si>
    <t>Dividendos Mensais ?</t>
  </si>
  <si>
    <t>Quantos em 5 anos?</t>
  </si>
  <si>
    <t>Quantos em 10 anos?</t>
  </si>
  <si>
    <t>Quantos em 15 anos?</t>
  </si>
  <si>
    <t>Quantos em 20 anos?</t>
  </si>
  <si>
    <t>Quantos em 30 anos?</t>
  </si>
  <si>
    <t>Cenários</t>
  </si>
  <si>
    <t>Quantos em 2 anos?</t>
  </si>
  <si>
    <t xml:space="preserve">Dividendo </t>
  </si>
  <si>
    <t xml:space="preserve">Salario </t>
  </si>
  <si>
    <t xml:space="preserve">Rendimento </t>
  </si>
  <si>
    <t>CONFIGURAÇÃO</t>
  </si>
  <si>
    <t>AGRESSIVO</t>
  </si>
  <si>
    <t>TIPOS FII</t>
  </si>
  <si>
    <t>Percentual Sugeridos</t>
  </si>
  <si>
    <t>Valores</t>
  </si>
  <si>
    <t>PAPEL</t>
  </si>
  <si>
    <t>TIJOLO</t>
  </si>
  <si>
    <t>HIBRIDOS</t>
  </si>
  <si>
    <t>FOFS</t>
  </si>
  <si>
    <t>DESENVOLVIMENTO</t>
  </si>
  <si>
    <t>HOTELARIAS</t>
  </si>
  <si>
    <t>VALOR A SER INVESTIDO</t>
  </si>
  <si>
    <t>PERFIL</t>
  </si>
  <si>
    <t>CONSEVARDOR</t>
  </si>
  <si>
    <t>TIPOS FIIS</t>
  </si>
  <si>
    <t>%</t>
  </si>
  <si>
    <t>FOFs</t>
  </si>
  <si>
    <t>MODERADO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</si>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</sst>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R$&quot;\ #,##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thin">
        <color theme="0" tint="-4.9989318521683403E-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thin">
        <color theme="0" tint="-4.9989318521683403E-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thin">
        <color theme="0" tint="-4.9989318521683403E-2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medium">
        <color indexed="64"/>
      </right>
      <top/>
      <bottom style="thin">
        <color theme="0" tint="-4.9989318521683403E-2"/>
      </bottom>
      <diagonal/>
    </border>
    <border>
      <left style="medium">
        <color indexed="64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/>
      <top style="medium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10" fontId="4" fillId="0" borderId="10" xfId="0" applyNumberFormat="1" applyFont="1" applyBorder="1" applyAlignment="1">
      <alignment horizontal="center"/>
    </xf>
    <xf numFmtId="0" fontId="5" fillId="3" borderId="13" xfId="0" applyFont="1" applyFill="1" applyBorder="1"/>
    <xf numFmtId="0" fontId="5" fillId="3" borderId="14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5" fillId="3" borderId="4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8" fontId="5" fillId="3" borderId="5" xfId="0" applyNumberFormat="1" applyFont="1" applyFill="1" applyBorder="1" applyAlignment="1">
      <alignment horizontal="center"/>
    </xf>
    <xf numFmtId="8" fontId="5" fillId="3" borderId="6" xfId="0" applyNumberFormat="1" applyFont="1" applyFill="1" applyBorder="1" applyAlignment="1">
      <alignment horizontal="center"/>
    </xf>
    <xf numFmtId="8" fontId="5" fillId="3" borderId="8" xfId="0" applyNumberFormat="1" applyFont="1" applyFill="1" applyBorder="1" applyAlignment="1">
      <alignment horizontal="center"/>
    </xf>
    <xf numFmtId="8" fontId="5" fillId="3" borderId="9" xfId="0" applyNumberFormat="1" applyFont="1" applyFill="1" applyBorder="1" applyAlignment="1">
      <alignment horizontal="center"/>
    </xf>
    <xf numFmtId="8" fontId="6" fillId="3" borderId="6" xfId="0" applyNumberFormat="1" applyFont="1" applyFill="1" applyBorder="1" applyAlignment="1">
      <alignment horizontal="center" vertical="center"/>
    </xf>
    <xf numFmtId="8" fontId="6" fillId="3" borderId="9" xfId="0" applyNumberFormat="1" applyFont="1" applyFill="1" applyBorder="1" applyAlignment="1">
      <alignment horizontal="center" vertical="center"/>
    </xf>
    <xf numFmtId="0" fontId="0" fillId="0" borderId="12" xfId="0" applyBorder="1"/>
    <xf numFmtId="164" fontId="4" fillId="0" borderId="18" xfId="1" applyNumberFormat="1" applyFont="1" applyBorder="1" applyAlignment="1">
      <alignment horizontal="center"/>
    </xf>
    <xf numFmtId="0" fontId="9" fillId="5" borderId="0" xfId="2" applyFont="1"/>
    <xf numFmtId="0" fontId="9" fillId="5" borderId="0" xfId="2" applyFont="1" applyAlignment="1">
      <alignment horizontal="center"/>
    </xf>
    <xf numFmtId="0" fontId="0" fillId="3" borderId="0" xfId="0" applyFill="1"/>
    <xf numFmtId="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0" fillId="3" borderId="0" xfId="0" applyFont="1" applyFill="1"/>
    <xf numFmtId="164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3" xfId="0" applyBorder="1"/>
    <xf numFmtId="164" fontId="5" fillId="8" borderId="15" xfId="1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10" fontId="5" fillId="8" borderId="6" xfId="0" applyNumberFormat="1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C-450B-ABF8-F270DF0200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FCCB7B67-4188-472D-BCDE-BD9C6F1346D3}" type="CATEGORYNAME">
                      <a:rPr lang="en-US" b="1"/>
                      <a:pPr/>
                      <a:t>[NOME DA CATEGORIA]</a:t>
                    </a:fld>
                    <a:r>
                      <a:rPr lang="en-US" b="1" baseline="0"/>
                      <a:t>
</a:t>
                    </a:r>
                    <a:fld id="{C19AAE82-4A8D-4C88-A3C4-644E79420084}" type="PERCENTAGE">
                      <a:rPr lang="en-US" b="1" baseline="0"/>
                      <a:pPr/>
                      <a:t>[PORCENTAGEM]</a:t>
                    </a:fld>
                    <a:endParaRPr lang="en-US" b="1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3C-450B-ABF8-F270DF020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C-450B-ABF8-F270DF0200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828675</xdr:colOff>
      <xdr:row>2</xdr:row>
      <xdr:rowOff>28575</xdr:rowOff>
    </xdr:from>
    <xdr:to>
      <xdr:col>4</xdr:col>
      <xdr:colOff>0</xdr:colOff>
      <xdr:row>10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DA8D12-A071-EBCB-5570-A3CAB1DBE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409575"/>
          <a:ext cx="7153275" cy="1562100"/>
        </a:xfrm>
        <a:prstGeom prst="rect">
          <a:avLst/>
        </a:prstGeom>
      </xdr:spPr>
    </xdr:pic>
    <xdr:clientData/>
  </xdr:twoCellAnchor>
  <xdr:twoCellAnchor>
    <xdr:from>
      <xdr:col>1</xdr:col>
      <xdr:colOff>23811</xdr:colOff>
      <xdr:row>1048564</xdr:row>
      <xdr:rowOff>300037</xdr:rowOff>
    </xdr:from>
    <xdr:to>
      <xdr:col>3</xdr:col>
      <xdr:colOff>1047750</xdr:colOff>
      <xdr:row>1048569</xdr:row>
      <xdr:rowOff>219075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A4FE35E-7303-39DE-C525-4B027F90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dor.DESKTOP-94MEND5\Onedrive%20-%20lademir\LTCATS\OneDrive%20-%20ArcelorMittal\FISPQ\&#193;rea%20de%20Trabalho\Nova%20pasta\a04b81b1-8e35-4e72-aeb9-98aed8ed4403%20(1).xlsx" TargetMode="External"/><Relationship Id="rId1" Type="http://schemas.openxmlformats.org/officeDocument/2006/relationships/externalLinkPath" Target="a04b81b1-8e35-4e72-aeb9-98aed8ed44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986AB1C-049C-4B64-B1BF-6C0C36E96EFF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8A7A-6D6F-41BF-A8B1-908D213225A6}">
  <dimension ref="A1:XFB1048576"/>
  <sheetViews>
    <sheetView showGridLines="0" tabSelected="1" topLeftCell="A28" workbookViewId="0">
      <selection activeCell="A1048571" sqref="A1048571:XFD1048576"/>
    </sheetView>
  </sheetViews>
  <sheetFormatPr defaultColWidth="9.140625" defaultRowHeight="15" zeroHeight="1" x14ac:dyDescent="0.25"/>
  <cols>
    <col min="1" max="1" width="13.28515625" customWidth="1"/>
    <col min="2" max="2" width="54.28515625" customWidth="1"/>
    <col min="3" max="3" width="35.85546875" style="2" customWidth="1"/>
    <col min="4" max="4" width="16.28515625" customWidth="1"/>
    <col min="5" max="5" width="8.42578125" customWidth="1"/>
    <col min="6" max="6" width="2.7109375" customWidth="1"/>
    <col min="7" max="7" width="1" customWidth="1"/>
    <col min="8" max="16382" width="0" hidden="1" customWidth="1"/>
    <col min="16383" max="16384" width="4.5703125" hidden="1" customWidth="1"/>
  </cols>
  <sheetData>
    <row r="1" spans="2:4" x14ac:dyDescent="0.25">
      <c r="C1"/>
    </row>
    <row r="2" spans="2:4" x14ac:dyDescent="0.25">
      <c r="C2"/>
    </row>
    <row r="3" spans="2:4" x14ac:dyDescent="0.25">
      <c r="C3"/>
    </row>
    <row r="4" spans="2:4" x14ac:dyDescent="0.25">
      <c r="C4"/>
    </row>
    <row r="5" spans="2:4" x14ac:dyDescent="0.25">
      <c r="C5"/>
    </row>
    <row r="6" spans="2:4" x14ac:dyDescent="0.25">
      <c r="C6"/>
    </row>
    <row r="7" spans="2:4" x14ac:dyDescent="0.25">
      <c r="C7"/>
    </row>
    <row r="8" spans="2:4" x14ac:dyDescent="0.25">
      <c r="C8"/>
    </row>
    <row r="9" spans="2:4" x14ac:dyDescent="0.25">
      <c r="C9"/>
    </row>
    <row r="10" spans="2:4" x14ac:dyDescent="0.25">
      <c r="C10"/>
    </row>
    <row r="11" spans="2:4" ht="15.75" thickBot="1" x14ac:dyDescent="0.3">
      <c r="C11"/>
    </row>
    <row r="12" spans="2:4" ht="25.5" x14ac:dyDescent="0.25">
      <c r="B12" s="43" t="s">
        <v>16</v>
      </c>
      <c r="C12" s="44"/>
      <c r="D12" s="45"/>
    </row>
    <row r="13" spans="2:4" ht="15.75" customHeight="1" thickBot="1" x14ac:dyDescent="0.3">
      <c r="B13" s="51" t="s">
        <v>14</v>
      </c>
      <c r="C13" s="52"/>
      <c r="D13" s="23">
        <v>3500</v>
      </c>
    </row>
    <row r="14" spans="2:4" ht="15" customHeight="1" thickBot="1" x14ac:dyDescent="0.3">
      <c r="B14" s="53" t="s">
        <v>15</v>
      </c>
      <c r="C14" s="54"/>
      <c r="D14" s="4">
        <v>6.0000000000000001E-3</v>
      </c>
    </row>
    <row r="15" spans="2:4" ht="16.5" thickBot="1" x14ac:dyDescent="0.3">
      <c r="B15" s="55" t="s">
        <v>35</v>
      </c>
      <c r="C15" s="56"/>
      <c r="D15" s="42">
        <f>salario*30%</f>
        <v>1050</v>
      </c>
    </row>
    <row r="16" spans="2:4" ht="15.75" thickBot="1" x14ac:dyDescent="0.3">
      <c r="B16" s="3"/>
      <c r="C16" s="22"/>
      <c r="D16" s="22"/>
    </row>
    <row r="17" spans="1:4" ht="25.5" x14ac:dyDescent="0.25">
      <c r="B17" s="46" t="s">
        <v>3</v>
      </c>
      <c r="C17" s="47"/>
      <c r="D17" s="48"/>
    </row>
    <row r="18" spans="1:4" ht="17.25" customHeight="1" thickBot="1" x14ac:dyDescent="0.3">
      <c r="B18" s="5" t="s">
        <v>0</v>
      </c>
      <c r="C18" s="6"/>
      <c r="D18" s="39">
        <f>sugestao_investimento</f>
        <v>1050</v>
      </c>
    </row>
    <row r="19" spans="1:4" ht="17.25" customHeight="1" thickBot="1" x14ac:dyDescent="0.3">
      <c r="B19" s="7" t="s">
        <v>1</v>
      </c>
      <c r="C19" s="8"/>
      <c r="D19" s="40">
        <v>10</v>
      </c>
    </row>
    <row r="20" spans="1:4" ht="17.25" customHeight="1" thickBot="1" x14ac:dyDescent="0.3">
      <c r="B20" s="7" t="s">
        <v>2</v>
      </c>
      <c r="C20" s="8"/>
      <c r="D20" s="41">
        <v>1.0789999999999999E-2</v>
      </c>
    </row>
    <row r="21" spans="1:4" ht="17.25" customHeight="1" thickBot="1" x14ac:dyDescent="0.3">
      <c r="B21" s="12" t="s">
        <v>4</v>
      </c>
      <c r="C21" s="13"/>
      <c r="D21" s="20">
        <f>FV(taxa_mensal,qtd_anos*12,aporte*-1)</f>
        <v>255448.4231566808</v>
      </c>
    </row>
    <row r="22" spans="1:4" ht="18" customHeight="1" thickBot="1" x14ac:dyDescent="0.3">
      <c r="B22" s="14" t="s">
        <v>5</v>
      </c>
      <c r="C22" s="15"/>
      <c r="D22" s="21">
        <f>patrimonio*Rendimento_carteira</f>
        <v>1532.6905389400849</v>
      </c>
    </row>
    <row r="23" spans="1:4" ht="15.75" thickBot="1" x14ac:dyDescent="0.3">
      <c r="C23"/>
    </row>
    <row r="24" spans="1:4" ht="26.25" thickBot="1" x14ac:dyDescent="0.3">
      <c r="B24" s="49" t="s">
        <v>11</v>
      </c>
      <c r="C24" s="50"/>
      <c r="D24" s="11" t="s">
        <v>13</v>
      </c>
    </row>
    <row r="25" spans="1:4" ht="16.5" thickBot="1" x14ac:dyDescent="0.3">
      <c r="B25" s="9" t="s">
        <v>12</v>
      </c>
      <c r="C25" s="16">
        <f>FV($D$20,$A30*12,$D$18*-1)</f>
        <v>28589.008662527478</v>
      </c>
      <c r="D25" s="17">
        <f t="shared" ref="D25:D30" si="0">C25*Rendimento_carteira</f>
        <v>171.53405197516489</v>
      </c>
    </row>
    <row r="26" spans="1:4" ht="16.5" thickBot="1" x14ac:dyDescent="0.3">
      <c r="B26" s="9" t="s">
        <v>6</v>
      </c>
      <c r="C26" s="16">
        <f>FV($D$20,$A31*12,$D$18*-1)</f>
        <v>87965.759698412032</v>
      </c>
      <c r="D26" s="17">
        <f t="shared" si="0"/>
        <v>527.79455819047223</v>
      </c>
    </row>
    <row r="27" spans="1:4" ht="16.5" thickBot="1" x14ac:dyDescent="0.3">
      <c r="B27" s="9" t="s">
        <v>7</v>
      </c>
      <c r="C27" s="16">
        <f>FV($D$20,$A42*12,$D$18*-1)</f>
        <v>255448.4231566808</v>
      </c>
      <c r="D27" s="17">
        <f t="shared" si="0"/>
        <v>1532.6905389400849</v>
      </c>
    </row>
    <row r="28" spans="1:4" ht="16.5" thickBot="1" x14ac:dyDescent="0.3">
      <c r="B28" s="9" t="s">
        <v>8</v>
      </c>
      <c r="C28" s="16">
        <f>FV($D$20,$A43*12,$D$18*-1)</f>
        <v>574327.52629005688</v>
      </c>
      <c r="D28" s="17">
        <f t="shared" si="0"/>
        <v>3445.9651577403415</v>
      </c>
    </row>
    <row r="29" spans="1:4" ht="16.5" thickBot="1" x14ac:dyDescent="0.3">
      <c r="B29" s="9" t="s">
        <v>9</v>
      </c>
      <c r="C29" s="16">
        <f>FV($D$20,$A44*12,$D$18*-1)</f>
        <v>1181458.3201019347</v>
      </c>
      <c r="D29" s="17">
        <f t="shared" si="0"/>
        <v>7088.7499206116081</v>
      </c>
    </row>
    <row r="30" spans="1:4" ht="16.5" thickBot="1" x14ac:dyDescent="0.3">
      <c r="A30" s="1">
        <v>2</v>
      </c>
      <c r="B30" s="10" t="s">
        <v>10</v>
      </c>
      <c r="C30" s="18">
        <f>FV($D$20,$A45*12,$D$18*-1)</f>
        <v>4538278.1377549507</v>
      </c>
      <c r="D30" s="19">
        <f t="shared" si="0"/>
        <v>27229.668826529705</v>
      </c>
    </row>
    <row r="31" spans="1:4" x14ac:dyDescent="0.25">
      <c r="A31" s="1">
        <v>5</v>
      </c>
      <c r="C31"/>
    </row>
    <row r="32" spans="1:4" x14ac:dyDescent="0.25">
      <c r="A32" s="1"/>
      <c r="B32" s="24" t="s">
        <v>28</v>
      </c>
      <c r="C32" s="25" t="s">
        <v>33</v>
      </c>
      <c r="D32" s="24"/>
    </row>
    <row r="33" spans="1:4" x14ac:dyDescent="0.25">
      <c r="A33" s="1"/>
      <c r="B33" s="31" t="s">
        <v>27</v>
      </c>
      <c r="C33" s="32">
        <f>aporte</f>
        <v>1050</v>
      </c>
      <c r="D33" s="26"/>
    </row>
    <row r="34" spans="1:4" x14ac:dyDescent="0.25">
      <c r="A34" s="1"/>
    </row>
    <row r="35" spans="1:4" ht="15.75" x14ac:dyDescent="0.25">
      <c r="A35" s="1"/>
      <c r="B35" s="30" t="s">
        <v>18</v>
      </c>
      <c r="C35" s="30" t="s">
        <v>19</v>
      </c>
      <c r="D35" s="30" t="s">
        <v>20</v>
      </c>
    </row>
    <row r="36" spans="1:4" x14ac:dyDescent="0.25">
      <c r="A36" s="1"/>
      <c r="B36" s="2" t="s">
        <v>21</v>
      </c>
      <c r="C36" s="27">
        <f>VLOOKUP($C$32&amp;"-"&amp;B36,Planilha2!$A:$D,4,FALSE)</f>
        <v>0.32</v>
      </c>
      <c r="D36" s="33">
        <f>C36*$C$33</f>
        <v>336</v>
      </c>
    </row>
    <row r="37" spans="1:4" x14ac:dyDescent="0.25">
      <c r="A37" s="1"/>
      <c r="B37" s="2" t="s">
        <v>22</v>
      </c>
      <c r="C37" s="27">
        <f>VLOOKUP($C$32&amp;"-"&amp;B37,Planilha2!$A:$D,4,FALSE)</f>
        <v>0.35</v>
      </c>
      <c r="D37" s="33">
        <f t="shared" ref="D37:D41" si="1">C37*$C$33</f>
        <v>367.5</v>
      </c>
    </row>
    <row r="38" spans="1:4" x14ac:dyDescent="0.25">
      <c r="A38" s="1"/>
      <c r="B38" s="2" t="s">
        <v>23</v>
      </c>
      <c r="C38" s="27">
        <f>VLOOKUP($C$32&amp;"-"&amp;B38,Planilha2!$A:$D,4,FALSE)</f>
        <v>0.08</v>
      </c>
      <c r="D38" s="33">
        <f t="shared" si="1"/>
        <v>84</v>
      </c>
    </row>
    <row r="39" spans="1:4" x14ac:dyDescent="0.25">
      <c r="A39" s="1"/>
      <c r="B39" s="2" t="s">
        <v>32</v>
      </c>
      <c r="C39" s="27">
        <f>VLOOKUP($C$32&amp;"-"&amp;B39,Planilha2!$A:$D,4,FALSE)</f>
        <v>0.05</v>
      </c>
      <c r="D39" s="33">
        <f t="shared" si="1"/>
        <v>52.5</v>
      </c>
    </row>
    <row r="40" spans="1:4" x14ac:dyDescent="0.25">
      <c r="A40" s="1"/>
      <c r="B40" s="2" t="s">
        <v>25</v>
      </c>
      <c r="C40" s="27">
        <f>VLOOKUP($C$32&amp;"-"&amp;B40,Planilha2!$A:$D,4,FALSE)</f>
        <v>0.1</v>
      </c>
      <c r="D40" s="33">
        <f t="shared" si="1"/>
        <v>105</v>
      </c>
    </row>
    <row r="41" spans="1:4" x14ac:dyDescent="0.25">
      <c r="A41" s="1"/>
      <c r="B41" s="2" t="s">
        <v>26</v>
      </c>
      <c r="C41" s="27">
        <f>VLOOKUP($C$32&amp;"-"&amp;B41,Planilha2!$A:$D,4,FALSE)</f>
        <v>0.1</v>
      </c>
      <c r="D41" s="33">
        <f t="shared" si="1"/>
        <v>105</v>
      </c>
    </row>
    <row r="42" spans="1:4" ht="21" customHeight="1" x14ac:dyDescent="0.25">
      <c r="A42" s="1">
        <v>10</v>
      </c>
      <c r="B42" s="28"/>
      <c r="C42" s="28"/>
      <c r="D42" s="29">
        <f>SUM(D36:D41)</f>
        <v>1050</v>
      </c>
    </row>
    <row r="43" spans="1:4" hidden="1" x14ac:dyDescent="0.25">
      <c r="A43" s="1">
        <v>15</v>
      </c>
    </row>
    <row r="44" spans="1:4" hidden="1" x14ac:dyDescent="0.25">
      <c r="A44" s="1">
        <v>20</v>
      </c>
    </row>
    <row r="45" spans="1:4" hidden="1" x14ac:dyDescent="0.25">
      <c r="A45" s="1">
        <v>30</v>
      </c>
    </row>
    <row r="1048565" ht="42.75" customHeight="1" x14ac:dyDescent="0.25"/>
    <row r="1048566" ht="42.75" customHeight="1" x14ac:dyDescent="0.25"/>
    <row r="1048567" ht="42.75" customHeight="1" x14ac:dyDescent="0.25"/>
    <row r="1048568" ht="42.75" customHeight="1" x14ac:dyDescent="0.25"/>
    <row r="1048569" ht="42.75" customHeight="1" x14ac:dyDescent="0.25"/>
    <row r="1048570" ht="42.75" customHeight="1" x14ac:dyDescent="0.25"/>
    <row r="1048571" ht="42.75" hidden="1" customHeight="1" x14ac:dyDescent="0.25"/>
    <row r="1048572" ht="42.75" hidden="1" customHeight="1" x14ac:dyDescent="0.25"/>
    <row r="1048574" ht="33.75" hidden="1" customHeight="1" x14ac:dyDescent="0.25"/>
    <row r="1048575" ht="22.5" hidden="1" customHeight="1" x14ac:dyDescent="0.25"/>
    <row r="1048576" ht="29.25" hidden="1" customHeight="1" x14ac:dyDescent="0.25"/>
  </sheetData>
  <mergeCells count="6">
    <mergeCell ref="B12:D12"/>
    <mergeCell ref="B17:D17"/>
    <mergeCell ref="B24:C24"/>
    <mergeCell ref="B13:C13"/>
    <mergeCell ref="B14:C14"/>
    <mergeCell ref="B15:C15"/>
  </mergeCells>
  <dataValidations count="1">
    <dataValidation type="list" allowBlank="1" showInputMessage="1" showErrorMessage="1" sqref="C32" xr:uid="{BB151C13-DCD1-4D9E-A5E1-BF91915479E6}">
      <formula1>"CONSEVARDOR,MODERADO,AGRESSIVO"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129D-785B-469A-ADA0-079DB258D1CF}">
  <dimension ref="A2:D20"/>
  <sheetViews>
    <sheetView workbookViewId="0">
      <selection activeCell="H4" sqref="H4"/>
    </sheetView>
  </sheetViews>
  <sheetFormatPr defaultRowHeight="15" x14ac:dyDescent="0.25"/>
  <cols>
    <col min="1" max="1" width="33" bestFit="1" customWidth="1"/>
    <col min="2" max="2" width="17" customWidth="1"/>
    <col min="3" max="3" width="18.5703125" bestFit="1" customWidth="1"/>
  </cols>
  <sheetData>
    <row r="2" spans="1:4" x14ac:dyDescent="0.25">
      <c r="A2" s="34" t="s">
        <v>34</v>
      </c>
      <c r="B2" s="35" t="s">
        <v>28</v>
      </c>
      <c r="C2" s="35" t="s">
        <v>30</v>
      </c>
      <c r="D2" s="35" t="s">
        <v>31</v>
      </c>
    </row>
    <row r="3" spans="1:4" x14ac:dyDescent="0.25">
      <c r="A3" t="str">
        <f>B3&amp;"-"&amp;C3</f>
        <v>CONSEVARDOR-PAPEL</v>
      </c>
      <c r="B3" s="2" t="s">
        <v>29</v>
      </c>
      <c r="C3" s="2" t="s">
        <v>21</v>
      </c>
      <c r="D3" s="27">
        <v>0.3</v>
      </c>
    </row>
    <row r="4" spans="1:4" x14ac:dyDescent="0.25">
      <c r="A4" t="str">
        <f t="shared" ref="A4:A20" si="0">B4&amp;"-"&amp;C4</f>
        <v>CONSEVARDOR-TIJOLO</v>
      </c>
      <c r="B4" s="2" t="s">
        <v>29</v>
      </c>
      <c r="C4" s="2" t="s">
        <v>22</v>
      </c>
      <c r="D4" s="27">
        <v>0.5</v>
      </c>
    </row>
    <row r="5" spans="1:4" x14ac:dyDescent="0.25">
      <c r="A5" t="str">
        <f t="shared" si="0"/>
        <v>CONSEVARDOR-HIBRIDOS</v>
      </c>
      <c r="B5" s="2" t="s">
        <v>29</v>
      </c>
      <c r="C5" s="2" t="s">
        <v>23</v>
      </c>
      <c r="D5" s="27">
        <v>0.1</v>
      </c>
    </row>
    <row r="6" spans="1:4" x14ac:dyDescent="0.25">
      <c r="A6" t="str">
        <f t="shared" si="0"/>
        <v>CONSEVARDOR-FOFS</v>
      </c>
      <c r="B6" s="2" t="s">
        <v>29</v>
      </c>
      <c r="C6" s="2" t="s">
        <v>24</v>
      </c>
      <c r="D6" s="27">
        <v>0.1</v>
      </c>
    </row>
    <row r="7" spans="1:4" x14ac:dyDescent="0.25">
      <c r="A7" t="str">
        <f t="shared" si="0"/>
        <v>CONSEVARDOR-DESENVOLVIMENTO</v>
      </c>
      <c r="B7" s="2" t="s">
        <v>29</v>
      </c>
      <c r="C7" s="2" t="s">
        <v>25</v>
      </c>
      <c r="D7" s="27">
        <v>0</v>
      </c>
    </row>
    <row r="8" spans="1:4" ht="15.75" thickBot="1" x14ac:dyDescent="0.3">
      <c r="A8" s="22" t="str">
        <f t="shared" si="0"/>
        <v>CONSEVARDOR-HOTELARIAS</v>
      </c>
      <c r="B8" s="36" t="s">
        <v>29</v>
      </c>
      <c r="C8" s="36" t="s">
        <v>26</v>
      </c>
      <c r="D8" s="37">
        <v>0</v>
      </c>
    </row>
    <row r="9" spans="1:4" x14ac:dyDescent="0.25">
      <c r="A9" s="38" t="str">
        <f t="shared" si="0"/>
        <v>MODERADO-PAPEL</v>
      </c>
      <c r="B9" s="2" t="s">
        <v>33</v>
      </c>
      <c r="C9" s="2" t="s">
        <v>21</v>
      </c>
      <c r="D9" s="27">
        <v>0.32</v>
      </c>
    </row>
    <row r="10" spans="1:4" x14ac:dyDescent="0.25">
      <c r="A10" t="str">
        <f t="shared" si="0"/>
        <v>MODERADO-TIJOLO</v>
      </c>
      <c r="B10" s="2" t="s">
        <v>33</v>
      </c>
      <c r="C10" s="2" t="s">
        <v>22</v>
      </c>
      <c r="D10" s="27">
        <v>0.35</v>
      </c>
    </row>
    <row r="11" spans="1:4" x14ac:dyDescent="0.25">
      <c r="A11" t="str">
        <f t="shared" si="0"/>
        <v>MODERADO-HIBRIDOS</v>
      </c>
      <c r="B11" s="2" t="s">
        <v>33</v>
      </c>
      <c r="C11" s="2" t="s">
        <v>23</v>
      </c>
      <c r="D11" s="27">
        <v>0.08</v>
      </c>
    </row>
    <row r="12" spans="1:4" x14ac:dyDescent="0.25">
      <c r="A12" t="str">
        <f t="shared" si="0"/>
        <v>MODERADO-FOFS</v>
      </c>
      <c r="B12" s="2" t="s">
        <v>33</v>
      </c>
      <c r="C12" s="2" t="s">
        <v>24</v>
      </c>
      <c r="D12" s="27">
        <v>0.05</v>
      </c>
    </row>
    <row r="13" spans="1:4" x14ac:dyDescent="0.25">
      <c r="A13" t="str">
        <f t="shared" si="0"/>
        <v>MODERADO-DESENVOLVIMENTO</v>
      </c>
      <c r="B13" s="2" t="s">
        <v>33</v>
      </c>
      <c r="C13" s="2" t="s">
        <v>25</v>
      </c>
      <c r="D13" s="27">
        <v>0.1</v>
      </c>
    </row>
    <row r="14" spans="1:4" ht="15.75" thickBot="1" x14ac:dyDescent="0.3">
      <c r="A14" s="22" t="str">
        <f t="shared" si="0"/>
        <v>MODERADO-HOTELARIAS</v>
      </c>
      <c r="B14" s="36" t="s">
        <v>33</v>
      </c>
      <c r="C14" s="36" t="s">
        <v>26</v>
      </c>
      <c r="D14" s="37">
        <v>0.1</v>
      </c>
    </row>
    <row r="15" spans="1:4" x14ac:dyDescent="0.25">
      <c r="A15" s="38" t="str">
        <f t="shared" si="0"/>
        <v>AGRESSIVO-PAPEL</v>
      </c>
      <c r="B15" s="2" t="s">
        <v>17</v>
      </c>
      <c r="C15" s="2" t="s">
        <v>21</v>
      </c>
      <c r="D15" s="27">
        <v>0.5</v>
      </c>
    </row>
    <row r="16" spans="1:4" x14ac:dyDescent="0.25">
      <c r="A16" t="str">
        <f t="shared" si="0"/>
        <v>AGRESSIVO-TIJOLO</v>
      </c>
      <c r="B16" s="2" t="s">
        <v>17</v>
      </c>
      <c r="C16" s="2" t="s">
        <v>22</v>
      </c>
      <c r="D16" s="27">
        <v>0.1</v>
      </c>
    </row>
    <row r="17" spans="1:4" x14ac:dyDescent="0.25">
      <c r="A17" t="str">
        <f t="shared" si="0"/>
        <v>AGRESSIVO-HIBRIDOS</v>
      </c>
      <c r="B17" s="2" t="s">
        <v>17</v>
      </c>
      <c r="C17" s="2" t="s">
        <v>23</v>
      </c>
      <c r="D17" s="27">
        <v>0.05</v>
      </c>
    </row>
    <row r="18" spans="1:4" x14ac:dyDescent="0.25">
      <c r="A18" t="str">
        <f t="shared" si="0"/>
        <v>AGRESSIVO-FOFS</v>
      </c>
      <c r="B18" s="2" t="s">
        <v>17</v>
      </c>
      <c r="C18" s="2" t="s">
        <v>24</v>
      </c>
      <c r="D18" s="27">
        <v>0.05</v>
      </c>
    </row>
    <row r="19" spans="1:4" x14ac:dyDescent="0.25">
      <c r="A19" t="str">
        <f t="shared" si="0"/>
        <v>AGRESSIVO-DESENVOLVIMENTO</v>
      </c>
      <c r="B19" s="2" t="s">
        <v>17</v>
      </c>
      <c r="C19" s="2" t="s">
        <v>25</v>
      </c>
      <c r="D19" s="27">
        <v>0.2</v>
      </c>
    </row>
    <row r="20" spans="1:4" ht="15.75" thickBot="1" x14ac:dyDescent="0.3">
      <c r="A20" s="22" t="str">
        <f t="shared" si="0"/>
        <v>AGRESSIVO-HOTELARIAS</v>
      </c>
      <c r="B20" s="36" t="s">
        <v>17</v>
      </c>
      <c r="C20" s="36" t="s">
        <v>26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Bechara, Lademir Salomao</dc:creator>
  <cp:lastModifiedBy>Lademir  Salomão Bechara</cp:lastModifiedBy>
  <dcterms:created xsi:type="dcterms:W3CDTF">2025-05-23T21:08:54Z</dcterms:created>
  <dcterms:modified xsi:type="dcterms:W3CDTF">2025-05-28T12:54:40Z</dcterms:modified>
</cp:coreProperties>
</file>